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Souhrn" sheetId="1" r:id="rId1"/>
    <sheet name="Příjmy" sheetId="2" r:id="rId2"/>
    <sheet name="Výdaje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ucetni</author>
    <author>Lenka Svobodov?</author>
    <author>svobodova</author>
  </authors>
  <commentList>
    <comment ref="E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J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1250 tis.Kč - územní studie
19000 tis.Kč - příst.budovy ZŠ
9000 tis.Kč - nové centrum MČ
</t>
        </r>
      </text>
    </comment>
    <comment ref="K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20000 tis.Kč - nové centum MČ
</t>
        </r>
      </text>
    </comment>
    <comment ref="I160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tis.Kč-příst.ZŠ</t>
        </r>
      </text>
    </comment>
    <comment ref="J160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příst.ZŠ</t>
        </r>
      </text>
    </comment>
    <comment ref="J165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 nové centrum MČ</t>
        </r>
      </text>
    </comment>
    <comment ref="K165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  <comment ref="J170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</commentList>
</comments>
</file>

<file path=xl/comments2.xml><?xml version="1.0" encoding="utf-8"?>
<comments xmlns="http://schemas.openxmlformats.org/spreadsheetml/2006/main">
  <authors>
    <author>ucetni</author>
  </authors>
  <commentList>
    <comment ref="E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J22" authorId="0">
      <text>
        <r>
          <rPr>
            <b/>
            <sz val="8"/>
            <rFont val="Tahoma"/>
            <family val="0"/>
          </rPr>
          <t xml:space="preserve">ucetni:
</t>
        </r>
        <r>
          <rPr>
            <sz val="8"/>
            <rFont val="Tahoma"/>
            <family val="2"/>
          </rPr>
          <t>190</t>
        </r>
        <r>
          <rPr>
            <sz val="8"/>
            <rFont val="Tahoma"/>
            <family val="0"/>
          </rPr>
          <t xml:space="preserve">00 tis.Kč - příst.budovy ZŠ
1250 tis.Kč - územní studie
9000 tis.Kč - nové centrum MČ
</t>
        </r>
      </text>
    </comment>
    <comment ref="K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20000 tis.Kč - nové centrum MČ
</t>
        </r>
      </text>
    </comment>
  </commentList>
</comments>
</file>

<file path=xl/comments3.xml><?xml version="1.0" encoding="utf-8"?>
<comments xmlns="http://schemas.openxmlformats.org/spreadsheetml/2006/main">
  <authors>
    <author>Lenka Svobodov?</author>
    <author>ucetni</author>
  </authors>
  <commentList>
    <comment ref="K102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L102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příst.budovy ZŠ
</t>
        </r>
      </text>
    </comment>
    <comment ref="L104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</t>
        </r>
      </text>
    </comment>
    <comment ref="M104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</t>
        </r>
      </text>
    </comment>
    <comment ref="L105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územní studie</t>
        </r>
      </text>
    </comment>
    <comment ref="F112" authorId="1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2150 tis.Kč - půdní vestavba ÚMČ</t>
        </r>
      </text>
    </comment>
  </commentList>
</comments>
</file>

<file path=xl/sharedStrings.xml><?xml version="1.0" encoding="utf-8"?>
<sst xmlns="http://schemas.openxmlformats.org/spreadsheetml/2006/main" count="682" uniqueCount="191">
  <si>
    <t>Městská část Praha - Velká Chuchle</t>
  </si>
  <si>
    <t>Příjmy v tis. Kč</t>
  </si>
  <si>
    <t>PARAGRAF</t>
  </si>
  <si>
    <t>POLOŽKA</t>
  </si>
  <si>
    <t>Text</t>
  </si>
  <si>
    <t>ORJ - UZ</t>
  </si>
  <si>
    <t>Skutečnost 2005</t>
  </si>
  <si>
    <t>VÝHLED 2006</t>
  </si>
  <si>
    <t>Upr.rozp.5/2006</t>
  </si>
  <si>
    <t>ROZPOČET 2008</t>
  </si>
  <si>
    <t>VÝHLED pův.2009</t>
  </si>
  <si>
    <t>VÝHLED 2012</t>
  </si>
  <si>
    <t>Poplatek ze psů</t>
  </si>
  <si>
    <t>900 - 0</t>
  </si>
  <si>
    <t>Poplatek za užívání veřejného prostranství</t>
  </si>
  <si>
    <t>Poplatek ze vstupného</t>
  </si>
  <si>
    <t>Poplatek z ubytovací kapacity</t>
  </si>
  <si>
    <t>Poplatek za provozovaný VHP</t>
  </si>
  <si>
    <t>Odvod výtěžku z provozování loterií</t>
  </si>
  <si>
    <t xml:space="preserve">Ost.odvody </t>
  </si>
  <si>
    <t>Správní poplatky</t>
  </si>
  <si>
    <t>Daň z nemovitostí</t>
  </si>
  <si>
    <t>1000 - 0</t>
  </si>
  <si>
    <t>Daňové příjmy</t>
  </si>
  <si>
    <t>Ostatní pokuty</t>
  </si>
  <si>
    <t>200-0</t>
  </si>
  <si>
    <t>Pokuty za přestupky</t>
  </si>
  <si>
    <t>700-0</t>
  </si>
  <si>
    <t>Příjmy z úroků</t>
  </si>
  <si>
    <t>Nedaňové příjmy</t>
  </si>
  <si>
    <t>Kapitálové příjmy</t>
  </si>
  <si>
    <t>Neivestiční státní dotace</t>
  </si>
  <si>
    <t>Neinvestiční dotace z MHMP</t>
  </si>
  <si>
    <t>Neinvestiční dotace z MHMP - ost. (daň PO)</t>
  </si>
  <si>
    <t>Investiční dotace z MHMP</t>
  </si>
  <si>
    <t>Převody z rozp.účtů - SF</t>
  </si>
  <si>
    <t>Ost.převody z vl.fondů - SF</t>
  </si>
  <si>
    <t>Přijaté dotace</t>
  </si>
  <si>
    <t>Celkem</t>
  </si>
  <si>
    <t>Převody z VHČ</t>
  </si>
  <si>
    <t>Příjmy celkem</t>
  </si>
  <si>
    <t>Financování v tis. Kč</t>
  </si>
  <si>
    <t>Změna stavu krátk.prostř.na BÚ</t>
  </si>
  <si>
    <t>Financování celkem</t>
  </si>
  <si>
    <t>Příjmová část rozpočtu celkem</t>
  </si>
  <si>
    <t>Výdaje v tis. Kč</t>
  </si>
  <si>
    <t>Upr.rozp. 5/2006</t>
  </si>
  <si>
    <t xml:space="preserve">Platy zaměstnanců </t>
  </si>
  <si>
    <t>300 - 0</t>
  </si>
  <si>
    <t>Ostatní osobní výdaje</t>
  </si>
  <si>
    <t>Sociální zabezpečení</t>
  </si>
  <si>
    <t>Zdravotní pojištění</t>
  </si>
  <si>
    <t>Prádlo,oděv,obuv</t>
  </si>
  <si>
    <t>Drobný hmotný majetek</t>
  </si>
  <si>
    <t>Nákup ostatního materialu</t>
  </si>
  <si>
    <t>Pohonné hmoty a mazadla</t>
  </si>
  <si>
    <t>Služby telekomunikací</t>
  </si>
  <si>
    <t>Služby peněžních ústavů</t>
  </si>
  <si>
    <t>Nájemné</t>
  </si>
  <si>
    <t>Školení a vzdělávání</t>
  </si>
  <si>
    <t>Ostatní služby</t>
  </si>
  <si>
    <t xml:space="preserve">Opravy a udržování </t>
  </si>
  <si>
    <t>Náhrady mezd v době nemoci</t>
  </si>
  <si>
    <t>Silnice</t>
  </si>
  <si>
    <t xml:space="preserve"> Opravy a udržování - kanalizace</t>
  </si>
  <si>
    <t>200 - 0</t>
  </si>
  <si>
    <t>Kanalizace</t>
  </si>
  <si>
    <t>Ostatní osobní výdaje - hřiště</t>
  </si>
  <si>
    <t>400 - 0</t>
  </si>
  <si>
    <t>Nákup ostatních služeb - hřiště</t>
  </si>
  <si>
    <t>Neinvestiční příspěvek MŠ</t>
  </si>
  <si>
    <t>Mateřská škola</t>
  </si>
  <si>
    <t>Neinvestiční příspěvek ZŠ</t>
  </si>
  <si>
    <t>Základní škola</t>
  </si>
  <si>
    <t>600 - 0</t>
  </si>
  <si>
    <t>Nákup ostatních služeb</t>
  </si>
  <si>
    <t>Pohoštění</t>
  </si>
  <si>
    <t>Kultura</t>
  </si>
  <si>
    <t>Nákup ostatních služeb-zpravodaj</t>
  </si>
  <si>
    <t>Zpravodaj, publikace</t>
  </si>
  <si>
    <t>Ost.neinv.dotace nezisk.org</t>
  </si>
  <si>
    <t>Tělovýchovná činnost</t>
  </si>
  <si>
    <t>Ostat.neinv.dotace nezisk.org.</t>
  </si>
  <si>
    <t>500 - 0</t>
  </si>
  <si>
    <t>Ost.zájmová činnost</t>
  </si>
  <si>
    <t>PHM</t>
  </si>
  <si>
    <t>Veřejná zeleň</t>
  </si>
  <si>
    <t>700 - 0</t>
  </si>
  <si>
    <t>Elektrická energie</t>
  </si>
  <si>
    <t>Pojištění</t>
  </si>
  <si>
    <t>Služby školení</t>
  </si>
  <si>
    <t>Opravy a udržování</t>
  </si>
  <si>
    <t>JSDH</t>
  </si>
  <si>
    <t>Odměny členů zastupitelstva</t>
  </si>
  <si>
    <t>Zastupitelé</t>
  </si>
  <si>
    <t>Platy zaměstnanců</t>
  </si>
  <si>
    <t>Ostatní povinné pojištění</t>
  </si>
  <si>
    <t>Knihy,učební pomůcky a tisk</t>
  </si>
  <si>
    <t>Studená voda</t>
  </si>
  <si>
    <t>Plyn</t>
  </si>
  <si>
    <t>Poštovné</t>
  </si>
  <si>
    <t>Konzultace a poradenské služby</t>
  </si>
  <si>
    <t>Služby zpracování dat</t>
  </si>
  <si>
    <t>Programové vybavení</t>
  </si>
  <si>
    <t>Cestovné</t>
  </si>
  <si>
    <t>Věcné dary</t>
  </si>
  <si>
    <t>Kolky</t>
  </si>
  <si>
    <t>Nespecifikované rezervy</t>
  </si>
  <si>
    <t>Místní správa</t>
  </si>
  <si>
    <t>Poplatky bance</t>
  </si>
  <si>
    <t>Převody na SF</t>
  </si>
  <si>
    <t>Převody vl.rozp.účtům - SF</t>
  </si>
  <si>
    <t>Převody mezi účty - SF</t>
  </si>
  <si>
    <t>Běžné výdaje celkem</t>
  </si>
  <si>
    <t>Budovy a stavby - komunikace</t>
  </si>
  <si>
    <t>Stroje,přístroje a zařízení - silnice</t>
  </si>
  <si>
    <t>Silnice - komunikace</t>
  </si>
  <si>
    <t>Budovy a stavby - ost.zálež.komun.</t>
  </si>
  <si>
    <t>Budovy a stavby - vodovod</t>
  </si>
  <si>
    <t>Budovy a stavby - kanalizace</t>
  </si>
  <si>
    <t>Budovy a stavby - mateřská škola</t>
  </si>
  <si>
    <t>Budovy a stavby - základní škola</t>
  </si>
  <si>
    <t>Budovy a stavby - byty</t>
  </si>
  <si>
    <t>800 - 0</t>
  </si>
  <si>
    <t>Bytové hospodářství</t>
  </si>
  <si>
    <t>Nákup ost.DNM</t>
  </si>
  <si>
    <t>Budovy a stavby - nebyty</t>
  </si>
  <si>
    <t>Nebytové hospodářství</t>
  </si>
  <si>
    <t>Budovy a stavby - toky</t>
  </si>
  <si>
    <t>Budovy a stavby - hřiště</t>
  </si>
  <si>
    <t>Dětské hřiště</t>
  </si>
  <si>
    <t xml:space="preserve">600 - 0 </t>
  </si>
  <si>
    <t>Budovy a stavby - hasiči</t>
  </si>
  <si>
    <t>Stroje,přístroje a zařízení - hasiči</t>
  </si>
  <si>
    <t xml:space="preserve"> Budovy a stavby - úřad</t>
  </si>
  <si>
    <t>Stroje,přístroje a zařízení - úřad</t>
  </si>
  <si>
    <t>Kapitálové výdaje celkem</t>
  </si>
  <si>
    <t>Výdaje celkem</t>
  </si>
  <si>
    <t xml:space="preserve">             ROZPOČTOVÝ VÝHLED NA ROK 2012 a 2013</t>
  </si>
  <si>
    <t>VÝHLED 2013</t>
  </si>
  <si>
    <t>Ost. odvody</t>
  </si>
  <si>
    <t>-</t>
  </si>
  <si>
    <t xml:space="preserve"> </t>
  </si>
  <si>
    <t>Neinv.dot.z MHMP-ost.(vrác.daň z př. PO)</t>
  </si>
  <si>
    <t>Financování</t>
  </si>
  <si>
    <t>VÝHLED 2005</t>
  </si>
  <si>
    <t>silnice</t>
  </si>
  <si>
    <t xml:space="preserve">Platy zaměstnanců údržby </t>
  </si>
  <si>
    <t>kanal.</t>
  </si>
  <si>
    <t>Opravy a udržování - kanalizace</t>
  </si>
  <si>
    <t>MŠ</t>
  </si>
  <si>
    <t>ZŠ</t>
  </si>
  <si>
    <t>kultura</t>
  </si>
  <si>
    <t>zprav.</t>
  </si>
  <si>
    <t>tělev.</t>
  </si>
  <si>
    <t>Ost.neinv.dotace nezisk.org-tělevých.</t>
  </si>
  <si>
    <t>zájm.</t>
  </si>
  <si>
    <t>Ost.neinv.dotace nezisk.org.-zájmové</t>
  </si>
  <si>
    <t>zeleň</t>
  </si>
  <si>
    <t xml:space="preserve">200 - 0 </t>
  </si>
  <si>
    <t>Nákup ostatního materiálu</t>
  </si>
  <si>
    <t>hasiči</t>
  </si>
  <si>
    <t>ZMČ</t>
  </si>
  <si>
    <t>místní správa</t>
  </si>
  <si>
    <t>Nespecifikované rezervy (vrác.daň z př.PO)</t>
  </si>
  <si>
    <t>banka</t>
  </si>
  <si>
    <t>Služby peněžních ústavů - bank.popl.</t>
  </si>
  <si>
    <t>SF</t>
  </si>
  <si>
    <t>Běžné výdaje</t>
  </si>
  <si>
    <t>investice</t>
  </si>
  <si>
    <t>Dopravní prostředky - silnice</t>
  </si>
  <si>
    <t>Budovy a stavby - ost.záležit.komun.</t>
  </si>
  <si>
    <t>Ost.nákupy DNM</t>
  </si>
  <si>
    <t>100 - 0</t>
  </si>
  <si>
    <t>Budovy  a stavby - hasiči</t>
  </si>
  <si>
    <t>Budovy a stavby - úřad</t>
  </si>
  <si>
    <t>Kapitálové výdaje</t>
  </si>
  <si>
    <t>Elektrická energie - hřiště</t>
  </si>
  <si>
    <t>Oprava a udržování</t>
  </si>
  <si>
    <t xml:space="preserve">Územní studie </t>
  </si>
  <si>
    <t>Ochranné pomůcky</t>
  </si>
  <si>
    <t>pečovatelská služba</t>
  </si>
  <si>
    <t>Příjmy z poskyt. sl. - pečov.služba</t>
  </si>
  <si>
    <t>Ostatní osobní výdaje - kronika</t>
  </si>
  <si>
    <t>Studená voda - FEMAT,Klub seniorů</t>
  </si>
  <si>
    <t>Plyn - FEMAT</t>
  </si>
  <si>
    <t>Elektrická energie - FEMAT,Klub seniorů</t>
  </si>
  <si>
    <t>Opravy a udržování - FEMAT,Klub seniorů</t>
  </si>
  <si>
    <t>Nájemné - hřiště</t>
  </si>
  <si>
    <t>Pečovatelská služba</t>
  </si>
  <si>
    <t>Příloha č. 1 usnesení ZMČ č. 16/2011 ze dne 3.10.2011   b.16/4-1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</si>
</sst>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Arial CE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4" fillId="33" borderId="12" xfId="0" applyFont="1" applyFill="1" applyBorder="1" applyAlignment="1">
      <alignment horizontal="center" shrinkToFit="1"/>
    </xf>
    <xf numFmtId="0" fontId="4" fillId="33" borderId="13" xfId="0" applyFont="1" applyFill="1" applyBorder="1" applyAlignment="1">
      <alignment horizontal="center" shrinkToFit="1"/>
    </xf>
    <xf numFmtId="0" fontId="5" fillId="34" borderId="12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horizontal="center" shrinkToFit="1"/>
    </xf>
    <xf numFmtId="0" fontId="5" fillId="34" borderId="14" xfId="0" applyFont="1" applyFill="1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16" xfId="0" applyBorder="1" applyAlignment="1">
      <alignment/>
    </xf>
    <xf numFmtId="43" fontId="0" fillId="0" borderId="17" xfId="0" applyNumberFormat="1" applyBorder="1" applyAlignment="1">
      <alignment horizontal="right"/>
    </xf>
    <xf numFmtId="43" fontId="0" fillId="0" borderId="16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43" fontId="0" fillId="0" borderId="17" xfId="0" applyNumberFormat="1" applyFill="1" applyBorder="1" applyAlignment="1">
      <alignment horizontal="right"/>
    </xf>
    <xf numFmtId="43" fontId="0" fillId="0" borderId="16" xfId="0" applyNumberFormat="1" applyFill="1" applyBorder="1" applyAlignment="1">
      <alignment horizontal="right"/>
    </xf>
    <xf numFmtId="43" fontId="0" fillId="0" borderId="18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43" fontId="1" fillId="0" borderId="22" xfId="0" applyNumberFormat="1" applyFont="1" applyBorder="1" applyAlignment="1">
      <alignment horizontal="right"/>
    </xf>
    <xf numFmtId="43" fontId="1" fillId="0" borderId="21" xfId="0" applyNumberFormat="1" applyFont="1" applyBorder="1" applyAlignment="1">
      <alignment horizontal="right"/>
    </xf>
    <xf numFmtId="43" fontId="1" fillId="0" borderId="23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43" fontId="1" fillId="0" borderId="17" xfId="0" applyNumberFormat="1" applyFont="1" applyBorder="1" applyAlignment="1">
      <alignment horizontal="right"/>
    </xf>
    <xf numFmtId="43" fontId="1" fillId="0" borderId="16" xfId="0" applyNumberFormat="1" applyFont="1" applyBorder="1" applyAlignment="1">
      <alignment horizontal="right"/>
    </xf>
    <xf numFmtId="43" fontId="0" fillId="0" borderId="17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22" xfId="0" applyNumberFormat="1" applyFont="1" applyBorder="1" applyAlignment="1">
      <alignment horizontal="center"/>
    </xf>
    <xf numFmtId="43" fontId="1" fillId="0" borderId="23" xfId="0" applyNumberFormat="1" applyFont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 shrinkToFit="1"/>
    </xf>
    <xf numFmtId="0" fontId="0" fillId="35" borderId="16" xfId="0" applyFill="1" applyBorder="1" applyAlignment="1">
      <alignment/>
    </xf>
    <xf numFmtId="43" fontId="0" fillId="35" borderId="17" xfId="0" applyNumberFormat="1" applyFill="1" applyBorder="1" applyAlignment="1">
      <alignment horizontal="right"/>
    </xf>
    <xf numFmtId="43" fontId="0" fillId="35" borderId="16" xfId="0" applyNumberFormat="1" applyFill="1" applyBorder="1" applyAlignment="1">
      <alignment horizontal="right"/>
    </xf>
    <xf numFmtId="43" fontId="0" fillId="35" borderId="18" xfId="0" applyNumberFormat="1" applyFill="1" applyBorder="1" applyAlignment="1">
      <alignment horizontal="right"/>
    </xf>
    <xf numFmtId="43" fontId="0" fillId="0" borderId="12" xfId="0" applyNumberFormat="1" applyBorder="1" applyAlignment="1">
      <alignment horizontal="right"/>
    </xf>
    <xf numFmtId="43" fontId="1" fillId="0" borderId="24" xfId="0" applyNumberFormat="1" applyFont="1" applyBorder="1" applyAlignment="1">
      <alignment horizontal="right"/>
    </xf>
    <xf numFmtId="43" fontId="1" fillId="0" borderId="22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43" fontId="1" fillId="0" borderId="2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right" shrinkToFit="1"/>
    </xf>
    <xf numFmtId="0" fontId="1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left" shrinkToFit="1"/>
    </xf>
    <xf numFmtId="43" fontId="1" fillId="0" borderId="25" xfId="0" applyNumberFormat="1" applyFont="1" applyBorder="1" applyAlignment="1">
      <alignment horizontal="right"/>
    </xf>
    <xf numFmtId="0" fontId="7" fillId="36" borderId="26" xfId="0" applyFont="1" applyFill="1" applyBorder="1" applyAlignment="1">
      <alignment horizontal="center" shrinkToFit="1"/>
    </xf>
    <xf numFmtId="0" fontId="7" fillId="36" borderId="27" xfId="0" applyFont="1" applyFill="1" applyBorder="1" applyAlignment="1">
      <alignment horizontal="center" shrinkToFit="1"/>
    </xf>
    <xf numFmtId="0" fontId="7" fillId="36" borderId="28" xfId="0" applyFont="1" applyFill="1" applyBorder="1" applyAlignment="1">
      <alignment horizontal="center" shrinkToFit="1"/>
    </xf>
    <xf numFmtId="43" fontId="1" fillId="36" borderId="29" xfId="0" applyNumberFormat="1" applyFont="1" applyFill="1" applyBorder="1" applyAlignment="1">
      <alignment horizontal="center"/>
    </xf>
    <xf numFmtId="43" fontId="1" fillId="36" borderId="30" xfId="0" applyNumberFormat="1" applyFont="1" applyFill="1" applyBorder="1" applyAlignment="1">
      <alignment horizontal="center"/>
    </xf>
    <xf numFmtId="43" fontId="1" fillId="36" borderId="31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3" fontId="0" fillId="0" borderId="22" xfId="0" applyNumberFormat="1" applyBorder="1" applyAlignment="1">
      <alignment horizontal="center"/>
    </xf>
    <xf numFmtId="43" fontId="0" fillId="0" borderId="22" xfId="0" applyNumberFormat="1" applyBorder="1" applyAlignment="1">
      <alignment/>
    </xf>
    <xf numFmtId="43" fontId="0" fillId="0" borderId="25" xfId="0" applyNumberFormat="1" applyBorder="1" applyAlignment="1">
      <alignment/>
    </xf>
    <xf numFmtId="43" fontId="1" fillId="36" borderId="22" xfId="0" applyNumberFormat="1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3" fontId="1" fillId="36" borderId="32" xfId="0" applyNumberFormat="1" applyFont="1" applyFill="1" applyBorder="1" applyAlignment="1">
      <alignment/>
    </xf>
    <xf numFmtId="43" fontId="1" fillId="36" borderId="30" xfId="0" applyNumberFormat="1" applyFont="1" applyFill="1" applyBorder="1" applyAlignment="1">
      <alignment/>
    </xf>
    <xf numFmtId="43" fontId="1" fillId="36" borderId="3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0" fontId="10" fillId="33" borderId="34" xfId="0" applyFont="1" applyFill="1" applyBorder="1" applyAlignment="1">
      <alignment horizontal="center" shrinkToFit="1"/>
    </xf>
    <xf numFmtId="0" fontId="10" fillId="33" borderId="35" xfId="0" applyFont="1" applyFill="1" applyBorder="1" applyAlignment="1">
      <alignment horizontal="center" shrinkToFit="1"/>
    </xf>
    <xf numFmtId="0" fontId="10" fillId="33" borderId="36" xfId="0" applyFont="1" applyFill="1" applyBorder="1" applyAlignment="1">
      <alignment horizontal="center" shrinkToFit="1"/>
    </xf>
    <xf numFmtId="2" fontId="10" fillId="33" borderId="37" xfId="0" applyNumberFormat="1" applyFont="1" applyFill="1" applyBorder="1" applyAlignment="1">
      <alignment horizontal="center" shrinkToFit="1"/>
    </xf>
    <xf numFmtId="0" fontId="1" fillId="34" borderId="37" xfId="0" applyFont="1" applyFill="1" applyBorder="1" applyAlignment="1">
      <alignment horizontal="center" shrinkToFit="1"/>
    </xf>
    <xf numFmtId="0" fontId="1" fillId="34" borderId="36" xfId="0" applyFont="1" applyFill="1" applyBorder="1" applyAlignment="1">
      <alignment horizontal="center" shrinkToFit="1"/>
    </xf>
    <xf numFmtId="0" fontId="1" fillId="34" borderId="38" xfId="0" applyFont="1" applyFill="1" applyBorder="1" applyAlignment="1">
      <alignment horizontal="center" shrinkToFit="1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shrinkToFit="1"/>
    </xf>
    <xf numFmtId="2" fontId="0" fillId="0" borderId="16" xfId="0" applyNumberFormat="1" applyFont="1" applyBorder="1" applyAlignment="1">
      <alignment horizontal="left"/>
    </xf>
    <xf numFmtId="43" fontId="0" fillId="0" borderId="16" xfId="0" applyNumberFormat="1" applyFont="1" applyBorder="1" applyAlignment="1">
      <alignment horizontal="right"/>
    </xf>
    <xf numFmtId="43" fontId="0" fillId="0" borderId="16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2" fontId="0" fillId="0" borderId="16" xfId="0" applyNumberFormat="1" applyFont="1" applyFill="1" applyBorder="1" applyAlignment="1">
      <alignment horizontal="left"/>
    </xf>
    <xf numFmtId="43" fontId="0" fillId="0" borderId="16" xfId="0" applyNumberFormat="1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43" fontId="0" fillId="0" borderId="18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left" shrinkToFit="1"/>
    </xf>
    <xf numFmtId="0" fontId="0" fillId="0" borderId="0" xfId="0" applyFill="1" applyAlignment="1">
      <alignment/>
    </xf>
    <xf numFmtId="43" fontId="0" fillId="0" borderId="39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shrinkToFit="1"/>
    </xf>
    <xf numFmtId="2" fontId="11" fillId="0" borderId="16" xfId="0" applyNumberFormat="1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right"/>
    </xf>
    <xf numFmtId="43" fontId="11" fillId="0" borderId="16" xfId="0" applyNumberFormat="1" applyFont="1" applyFill="1" applyBorder="1" applyAlignment="1">
      <alignment/>
    </xf>
    <xf numFmtId="43" fontId="11" fillId="0" borderId="17" xfId="0" applyNumberFormat="1" applyFont="1" applyFill="1" applyBorder="1" applyAlignment="1">
      <alignment/>
    </xf>
    <xf numFmtId="43" fontId="11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 shrinkToFit="1"/>
    </xf>
    <xf numFmtId="2" fontId="0" fillId="0" borderId="13" xfId="0" applyNumberFormat="1" applyFont="1" applyFill="1" applyBorder="1" applyAlignment="1">
      <alignment horizontal="left"/>
    </xf>
    <xf numFmtId="43" fontId="0" fillId="0" borderId="40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43" fontId="0" fillId="0" borderId="40" xfId="0" applyNumberFormat="1" applyFont="1" applyFill="1" applyBorder="1" applyAlignment="1">
      <alignment/>
    </xf>
    <xf numFmtId="43" fontId="0" fillId="0" borderId="13" xfId="0" applyNumberFormat="1" applyFont="1" applyFill="1" applyBorder="1" applyAlignment="1">
      <alignment/>
    </xf>
    <xf numFmtId="43" fontId="0" fillId="0" borderId="12" xfId="0" applyNumberFormat="1" applyFont="1" applyFill="1" applyBorder="1" applyAlignment="1">
      <alignment/>
    </xf>
    <xf numFmtId="43" fontId="0" fillId="0" borderId="14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 horizontal="right"/>
    </xf>
    <xf numFmtId="43" fontId="1" fillId="0" borderId="12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2" fillId="0" borderId="0" xfId="0" applyFont="1" applyBorder="1" applyAlignment="1">
      <alignment horizontal="left" shrinkToFit="1"/>
    </xf>
    <xf numFmtId="2" fontId="11" fillId="0" borderId="16" xfId="0" applyNumberFormat="1" applyFont="1" applyBorder="1" applyAlignment="1">
      <alignment horizontal="left" shrinkToFit="1"/>
    </xf>
    <xf numFmtId="43" fontId="11" fillId="0" borderId="17" xfId="0" applyNumberFormat="1" applyFont="1" applyBorder="1" applyAlignment="1">
      <alignment/>
    </xf>
    <xf numFmtId="2" fontId="11" fillId="0" borderId="16" xfId="0" applyNumberFormat="1" applyFont="1" applyBorder="1" applyAlignment="1">
      <alignment horizontal="left"/>
    </xf>
    <xf numFmtId="0" fontId="11" fillId="0" borderId="15" xfId="0" applyFont="1" applyBorder="1" applyAlignment="1">
      <alignment horizontal="center" shrinkToFit="1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center" shrinkToFit="1"/>
    </xf>
    <xf numFmtId="43" fontId="11" fillId="0" borderId="16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43" fontId="11" fillId="0" borderId="41" xfId="0" applyNumberFormat="1" applyFont="1" applyBorder="1" applyAlignment="1">
      <alignment/>
    </xf>
    <xf numFmtId="43" fontId="11" fillId="0" borderId="18" xfId="0" applyNumberFormat="1" applyFont="1" applyBorder="1" applyAlignment="1">
      <alignment/>
    </xf>
    <xf numFmtId="0" fontId="11" fillId="0" borderId="15" xfId="0" applyFont="1" applyBorder="1" applyAlignment="1">
      <alignment horizontal="right" shrinkToFit="1"/>
    </xf>
    <xf numFmtId="0" fontId="11" fillId="0" borderId="1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43" fontId="11" fillId="0" borderId="39" xfId="0" applyNumberFormat="1" applyFont="1" applyBorder="1" applyAlignment="1">
      <alignment/>
    </xf>
    <xf numFmtId="43" fontId="11" fillId="0" borderId="16" xfId="0" applyNumberFormat="1" applyFont="1" applyFill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centerContinuous"/>
    </xf>
    <xf numFmtId="4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 horizontal="centerContinuous"/>
    </xf>
    <xf numFmtId="43" fontId="11" fillId="0" borderId="17" xfId="0" applyNumberFormat="1" applyFont="1" applyBorder="1" applyAlignment="1">
      <alignment horizontal="centerContinuous"/>
    </xf>
    <xf numFmtId="0" fontId="11" fillId="0" borderId="18" xfId="0" applyFont="1" applyBorder="1" applyAlignment="1">
      <alignment/>
    </xf>
    <xf numFmtId="43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3" fontId="11" fillId="0" borderId="17" xfId="0" applyNumberFormat="1" applyFont="1" applyBorder="1" applyAlignment="1">
      <alignment horizontal="center"/>
    </xf>
    <xf numFmtId="43" fontId="11" fillId="0" borderId="18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3" fillId="0" borderId="21" xfId="0" applyNumberFormat="1" applyFont="1" applyBorder="1" applyAlignment="1">
      <alignment horizontal="right"/>
    </xf>
    <xf numFmtId="43" fontId="13" fillId="0" borderId="22" xfId="0" applyNumberFormat="1" applyFont="1" applyBorder="1" applyAlignment="1">
      <alignment horizontal="right"/>
    </xf>
    <xf numFmtId="43" fontId="13" fillId="0" borderId="23" xfId="0" applyNumberFormat="1" applyFont="1" applyBorder="1" applyAlignment="1">
      <alignment horizontal="right"/>
    </xf>
    <xf numFmtId="43" fontId="1" fillId="36" borderId="42" xfId="0" applyNumberFormat="1" applyFont="1" applyFill="1" applyBorder="1" applyAlignment="1">
      <alignment horizontal="right"/>
    </xf>
    <xf numFmtId="43" fontId="1" fillId="36" borderId="30" xfId="0" applyNumberFormat="1" applyFont="1" applyFill="1" applyBorder="1" applyAlignment="1">
      <alignment horizontal="right"/>
    </xf>
    <xf numFmtId="43" fontId="1" fillId="36" borderId="3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shrinkToFit="1"/>
    </xf>
    <xf numFmtId="0" fontId="4" fillId="33" borderId="34" xfId="0" applyFont="1" applyFill="1" applyBorder="1" applyAlignment="1">
      <alignment horizontal="center" shrinkToFit="1"/>
    </xf>
    <xf numFmtId="0" fontId="4" fillId="33" borderId="35" xfId="0" applyFont="1" applyFill="1" applyBorder="1" applyAlignment="1">
      <alignment horizontal="center" shrinkToFit="1"/>
    </xf>
    <xf numFmtId="0" fontId="4" fillId="33" borderId="36" xfId="0" applyFont="1" applyFill="1" applyBorder="1" applyAlignment="1">
      <alignment horizontal="center" shrinkToFit="1"/>
    </xf>
    <xf numFmtId="0" fontId="4" fillId="33" borderId="37" xfId="0" applyFont="1" applyFill="1" applyBorder="1" applyAlignment="1">
      <alignment horizontal="center" shrinkToFit="1"/>
    </xf>
    <xf numFmtId="0" fontId="5" fillId="34" borderId="36" xfId="0" applyFont="1" applyFill="1" applyBorder="1" applyAlignment="1">
      <alignment horizontal="center" shrinkToFit="1"/>
    </xf>
    <xf numFmtId="0" fontId="5" fillId="34" borderId="43" xfId="0" applyFont="1" applyFill="1" applyBorder="1" applyAlignment="1">
      <alignment horizontal="center" shrinkToFit="1"/>
    </xf>
    <xf numFmtId="0" fontId="5" fillId="34" borderId="38" xfId="0" applyFont="1" applyFill="1" applyBorder="1" applyAlignment="1">
      <alignment horizontal="center" shrinkToFit="1"/>
    </xf>
    <xf numFmtId="43" fontId="0" fillId="0" borderId="0" xfId="0" applyNumberFormat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17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1" fillId="0" borderId="20" xfId="0" applyNumberFormat="1" applyFont="1" applyBorder="1" applyAlignment="1">
      <alignment horizontal="right"/>
    </xf>
    <xf numFmtId="43" fontId="1" fillId="0" borderId="20" xfId="0" applyNumberFormat="1" applyFont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shrinkToFit="1"/>
    </xf>
    <xf numFmtId="0" fontId="11" fillId="0" borderId="16" xfId="0" applyFont="1" applyFill="1" applyBorder="1" applyAlignment="1">
      <alignment/>
    </xf>
    <xf numFmtId="43" fontId="11" fillId="0" borderId="17" xfId="0" applyNumberFormat="1" applyFont="1" applyFill="1" applyBorder="1" applyAlignment="1">
      <alignment horizontal="right"/>
    </xf>
    <xf numFmtId="43" fontId="11" fillId="0" borderId="16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right"/>
    </xf>
    <xf numFmtId="43" fontId="11" fillId="0" borderId="18" xfId="0" applyNumberFormat="1" applyFont="1" applyFill="1" applyBorder="1" applyAlignment="1">
      <alignment horizontal="right"/>
    </xf>
    <xf numFmtId="43" fontId="1" fillId="0" borderId="24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right" shrinkToFit="1"/>
    </xf>
    <xf numFmtId="0" fontId="9" fillId="0" borderId="20" xfId="0" applyFont="1" applyBorder="1" applyAlignment="1">
      <alignment horizontal="left" shrinkToFit="1"/>
    </xf>
    <xf numFmtId="0" fontId="4" fillId="0" borderId="21" xfId="0" applyFont="1" applyBorder="1" applyAlignment="1">
      <alignment horizontal="left" shrinkToFit="1"/>
    </xf>
    <xf numFmtId="43" fontId="0" fillId="0" borderId="22" xfId="0" applyNumberFormat="1" applyFont="1" applyBorder="1" applyAlignment="1">
      <alignment horizontal="right"/>
    </xf>
    <xf numFmtId="43" fontId="0" fillId="0" borderId="21" xfId="0" applyNumberFormat="1" applyFont="1" applyBorder="1" applyAlignment="1">
      <alignment horizontal="right"/>
    </xf>
    <xf numFmtId="43" fontId="0" fillId="0" borderId="20" xfId="0" applyNumberFormat="1" applyFont="1" applyBorder="1" applyAlignment="1">
      <alignment horizontal="right"/>
    </xf>
    <xf numFmtId="0" fontId="7" fillId="36" borderId="44" xfId="0" applyFont="1" applyFill="1" applyBorder="1" applyAlignment="1">
      <alignment horizontal="center" shrinkToFit="1"/>
    </xf>
    <xf numFmtId="0" fontId="7" fillId="36" borderId="45" xfId="0" applyFont="1" applyFill="1" applyBorder="1" applyAlignment="1">
      <alignment horizontal="center" shrinkToFit="1"/>
    </xf>
    <xf numFmtId="0" fontId="7" fillId="36" borderId="42" xfId="0" applyFont="1" applyFill="1" applyBorder="1" applyAlignment="1">
      <alignment horizontal="center" shrinkToFit="1"/>
    </xf>
    <xf numFmtId="43" fontId="1" fillId="36" borderId="46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43" fontId="1" fillId="0" borderId="40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43" fontId="1" fillId="0" borderId="18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5" fillId="34" borderId="40" xfId="0" applyFont="1" applyFill="1" applyBorder="1" applyAlignment="1">
      <alignment horizontal="center" shrinkToFit="1"/>
    </xf>
    <xf numFmtId="0" fontId="9" fillId="0" borderId="20" xfId="0" applyFont="1" applyBorder="1" applyAlignment="1">
      <alignment/>
    </xf>
    <xf numFmtId="43" fontId="0" fillId="0" borderId="24" xfId="0" applyNumberFormat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36" borderId="49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shrinkToFit="1"/>
    </xf>
    <xf numFmtId="0" fontId="10" fillId="33" borderId="12" xfId="0" applyFont="1" applyFill="1" applyBorder="1" applyAlignment="1">
      <alignment horizontal="center" shrinkToFit="1"/>
    </xf>
    <xf numFmtId="2" fontId="10" fillId="33" borderId="13" xfId="0" applyNumberFormat="1" applyFont="1" applyFill="1" applyBorder="1" applyAlignment="1">
      <alignment horizontal="center" shrinkToFit="1"/>
    </xf>
    <xf numFmtId="0" fontId="1" fillId="34" borderId="13" xfId="0" applyFont="1" applyFill="1" applyBorder="1" applyAlignment="1">
      <alignment horizontal="center" shrinkToFit="1"/>
    </xf>
    <xf numFmtId="0" fontId="1" fillId="34" borderId="12" xfId="0" applyFont="1" applyFill="1" applyBorder="1" applyAlignment="1">
      <alignment horizontal="center" shrinkToFit="1"/>
    </xf>
    <xf numFmtId="0" fontId="1" fillId="34" borderId="14" xfId="0" applyFont="1" applyFill="1" applyBorder="1" applyAlignment="1">
      <alignment horizontal="center" shrinkToFit="1"/>
    </xf>
    <xf numFmtId="0" fontId="0" fillId="0" borderId="41" xfId="0" applyFont="1" applyBorder="1" applyAlignment="1">
      <alignment horizontal="right"/>
    </xf>
    <xf numFmtId="43" fontId="0" fillId="0" borderId="29" xfId="0" applyNumberFormat="1" applyFont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43" fontId="0" fillId="0" borderId="17" xfId="0" applyNumberFormat="1" applyFont="1" applyFill="1" applyBorder="1" applyAlignment="1">
      <alignment horizontal="right"/>
    </xf>
    <xf numFmtId="43" fontId="0" fillId="0" borderId="16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9" fillId="0" borderId="48" xfId="0" applyFont="1" applyFill="1" applyBorder="1" applyAlignment="1">
      <alignment horizontal="left" shrinkToFit="1"/>
    </xf>
    <xf numFmtId="2" fontId="0" fillId="0" borderId="50" xfId="0" applyNumberFormat="1" applyFont="1" applyFill="1" applyBorder="1" applyAlignment="1">
      <alignment horizontal="left"/>
    </xf>
    <xf numFmtId="43" fontId="0" fillId="0" borderId="32" xfId="0" applyNumberFormat="1" applyFont="1" applyFill="1" applyBorder="1" applyAlignment="1">
      <alignment horizontal="right"/>
    </xf>
    <xf numFmtId="43" fontId="0" fillId="0" borderId="50" xfId="0" applyNumberFormat="1" applyFont="1" applyFill="1" applyBorder="1" applyAlignment="1">
      <alignment horizontal="right"/>
    </xf>
    <xf numFmtId="43" fontId="0" fillId="0" borderId="50" xfId="0" applyNumberFormat="1" applyFont="1" applyFill="1" applyBorder="1" applyAlignment="1">
      <alignment/>
    </xf>
    <xf numFmtId="43" fontId="0" fillId="0" borderId="32" xfId="0" applyNumberFormat="1" applyFont="1" applyFill="1" applyBorder="1" applyAlignment="1">
      <alignment/>
    </xf>
    <xf numFmtId="43" fontId="0" fillId="0" borderId="33" xfId="0" applyNumberFormat="1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 shrinkToFit="1"/>
    </xf>
    <xf numFmtId="2" fontId="0" fillId="0" borderId="53" xfId="0" applyNumberFormat="1" applyFont="1" applyFill="1" applyBorder="1" applyAlignment="1">
      <alignment horizontal="left" shrinkToFit="1"/>
    </xf>
    <xf numFmtId="43" fontId="0" fillId="0" borderId="54" xfId="0" applyNumberFormat="1" applyFont="1" applyFill="1" applyBorder="1" applyAlignment="1">
      <alignment horizontal="right"/>
    </xf>
    <xf numFmtId="43" fontId="0" fillId="0" borderId="53" xfId="0" applyNumberFormat="1" applyFont="1" applyFill="1" applyBorder="1" applyAlignment="1">
      <alignment horizontal="right"/>
    </xf>
    <xf numFmtId="43" fontId="0" fillId="0" borderId="53" xfId="0" applyNumberFormat="1" applyFont="1" applyFill="1" applyBorder="1" applyAlignment="1">
      <alignment/>
    </xf>
    <xf numFmtId="43" fontId="0" fillId="0" borderId="54" xfId="0" applyNumberFormat="1" applyFont="1" applyFill="1" applyBorder="1" applyAlignment="1">
      <alignment/>
    </xf>
    <xf numFmtId="43" fontId="0" fillId="0" borderId="55" xfId="0" applyNumberFormat="1" applyFont="1" applyFill="1" applyBorder="1" applyAlignment="1">
      <alignment/>
    </xf>
    <xf numFmtId="0" fontId="0" fillId="0" borderId="56" xfId="0" applyFont="1" applyFill="1" applyBorder="1" applyAlignment="1">
      <alignment horizontal="right"/>
    </xf>
    <xf numFmtId="0" fontId="9" fillId="0" borderId="56" xfId="0" applyFont="1" applyFill="1" applyBorder="1" applyAlignment="1">
      <alignment horizontal="left" shrinkToFit="1"/>
    </xf>
    <xf numFmtId="2" fontId="0" fillId="0" borderId="57" xfId="0" applyNumberFormat="1" applyFont="1" applyFill="1" applyBorder="1" applyAlignment="1">
      <alignment horizontal="left" shrinkToFit="1"/>
    </xf>
    <xf numFmtId="43" fontId="0" fillId="0" borderId="56" xfId="0" applyNumberFormat="1" applyFont="1" applyFill="1" applyBorder="1" applyAlignment="1">
      <alignment horizontal="right"/>
    </xf>
    <xf numFmtId="43" fontId="0" fillId="0" borderId="56" xfId="0" applyNumberFormat="1" applyFont="1" applyFill="1" applyBorder="1" applyAlignment="1">
      <alignment/>
    </xf>
    <xf numFmtId="43" fontId="0" fillId="0" borderId="57" xfId="0" applyNumberFormat="1" applyFont="1" applyFill="1" applyBorder="1" applyAlignment="1">
      <alignment/>
    </xf>
    <xf numFmtId="43" fontId="0" fillId="0" borderId="58" xfId="0" applyNumberFormat="1" applyFont="1" applyFill="1" applyBorder="1" applyAlignment="1">
      <alignment/>
    </xf>
    <xf numFmtId="0" fontId="0" fillId="0" borderId="49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9" fillId="0" borderId="48" xfId="0" applyFont="1" applyBorder="1" applyAlignment="1">
      <alignment horizontal="left" shrinkToFit="1"/>
    </xf>
    <xf numFmtId="2" fontId="0" fillId="0" borderId="50" xfId="0" applyNumberFormat="1" applyFont="1" applyBorder="1" applyAlignment="1">
      <alignment horizontal="left" shrinkToFit="1"/>
    </xf>
    <xf numFmtId="43" fontId="0" fillId="0" borderId="48" xfId="0" applyNumberFormat="1" applyFont="1" applyBorder="1" applyAlignment="1">
      <alignment horizontal="right"/>
    </xf>
    <xf numFmtId="43" fontId="0" fillId="0" borderId="48" xfId="0" applyNumberFormat="1" applyFont="1" applyBorder="1" applyAlignment="1">
      <alignment/>
    </xf>
    <xf numFmtId="43" fontId="0" fillId="0" borderId="50" xfId="0" applyNumberFormat="1" applyFont="1" applyBorder="1" applyAlignment="1">
      <alignment/>
    </xf>
    <xf numFmtId="43" fontId="0" fillId="0" borderId="33" xfId="0" applyNumberFormat="1" applyFont="1" applyBorder="1" applyAlignment="1">
      <alignment/>
    </xf>
    <xf numFmtId="0" fontId="0" fillId="0" borderId="56" xfId="0" applyFont="1" applyBorder="1" applyAlignment="1">
      <alignment horizontal="right"/>
    </xf>
    <xf numFmtId="0" fontId="9" fillId="0" borderId="56" xfId="0" applyFont="1" applyBorder="1" applyAlignment="1">
      <alignment horizontal="left" shrinkToFit="1"/>
    </xf>
    <xf numFmtId="2" fontId="0" fillId="0" borderId="57" xfId="0" applyNumberFormat="1" applyFont="1" applyBorder="1" applyAlignment="1">
      <alignment horizontal="left" shrinkToFit="1"/>
    </xf>
    <xf numFmtId="43" fontId="0" fillId="0" borderId="56" xfId="0" applyNumberFormat="1" applyFont="1" applyBorder="1" applyAlignment="1">
      <alignment horizontal="right"/>
    </xf>
    <xf numFmtId="43" fontId="0" fillId="0" borderId="56" xfId="0" applyNumberFormat="1" applyFont="1" applyBorder="1" applyAlignment="1">
      <alignment/>
    </xf>
    <xf numFmtId="43" fontId="0" fillId="0" borderId="57" xfId="0" applyNumberFormat="1" applyFont="1" applyBorder="1" applyAlignment="1">
      <alignment/>
    </xf>
    <xf numFmtId="43" fontId="0" fillId="0" borderId="58" xfId="0" applyNumberFormat="1" applyFont="1" applyBorder="1" applyAlignment="1">
      <alignment/>
    </xf>
    <xf numFmtId="2" fontId="0" fillId="0" borderId="16" xfId="0" applyNumberFormat="1" applyFont="1" applyBorder="1" applyAlignment="1">
      <alignment horizontal="left" shrinkToFit="1"/>
    </xf>
    <xf numFmtId="2" fontId="0" fillId="0" borderId="50" xfId="0" applyNumberFormat="1" applyFont="1" applyBorder="1" applyAlignment="1">
      <alignment horizontal="left"/>
    </xf>
    <xf numFmtId="2" fontId="0" fillId="0" borderId="5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3" fontId="0" fillId="0" borderId="32" xfId="0" applyNumberFormat="1" applyFont="1" applyBorder="1" applyAlignment="1">
      <alignment horizontal="right"/>
    </xf>
    <xf numFmtId="43" fontId="0" fillId="0" borderId="50" xfId="0" applyNumberFormat="1" applyFont="1" applyBorder="1" applyAlignment="1">
      <alignment horizontal="right"/>
    </xf>
    <xf numFmtId="43" fontId="0" fillId="0" borderId="32" xfId="0" applyNumberFormat="1" applyFont="1" applyBorder="1" applyAlignment="1">
      <alignment/>
    </xf>
    <xf numFmtId="0" fontId="0" fillId="0" borderId="59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9" fillId="0" borderId="52" xfId="0" applyFont="1" applyBorder="1" applyAlignment="1">
      <alignment horizontal="left" shrinkToFit="1"/>
    </xf>
    <xf numFmtId="2" fontId="0" fillId="0" borderId="53" xfId="0" applyNumberFormat="1" applyFont="1" applyBorder="1" applyAlignment="1">
      <alignment horizontal="left"/>
    </xf>
    <xf numFmtId="43" fontId="0" fillId="0" borderId="54" xfId="0" applyNumberFormat="1" applyFont="1" applyBorder="1" applyAlignment="1">
      <alignment horizontal="right"/>
    </xf>
    <xf numFmtId="43" fontId="0" fillId="0" borderId="53" xfId="0" applyNumberFormat="1" applyFont="1" applyBorder="1" applyAlignment="1">
      <alignment horizontal="right"/>
    </xf>
    <xf numFmtId="43" fontId="0" fillId="0" borderId="53" xfId="0" applyNumberFormat="1" applyFont="1" applyBorder="1" applyAlignment="1">
      <alignment/>
    </xf>
    <xf numFmtId="43" fontId="0" fillId="0" borderId="54" xfId="0" applyNumberFormat="1" applyFont="1" applyBorder="1" applyAlignment="1">
      <alignment/>
    </xf>
    <xf numFmtId="43" fontId="0" fillId="0" borderId="55" xfId="0" applyNumberFormat="1" applyFont="1" applyBorder="1" applyAlignment="1">
      <alignment/>
    </xf>
    <xf numFmtId="0" fontId="11" fillId="0" borderId="49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right"/>
    </xf>
    <xf numFmtId="0" fontId="12" fillId="0" borderId="48" xfId="0" applyFont="1" applyFill="1" applyBorder="1" applyAlignment="1">
      <alignment horizontal="left" shrinkToFit="1"/>
    </xf>
    <xf numFmtId="2" fontId="11" fillId="0" borderId="50" xfId="0" applyNumberFormat="1" applyFont="1" applyFill="1" applyBorder="1" applyAlignment="1">
      <alignment horizontal="left"/>
    </xf>
    <xf numFmtId="43" fontId="11" fillId="0" borderId="32" xfId="0" applyNumberFormat="1" applyFont="1" applyFill="1" applyBorder="1" applyAlignment="1">
      <alignment horizontal="right"/>
    </xf>
    <xf numFmtId="43" fontId="11" fillId="0" borderId="50" xfId="0" applyNumberFormat="1" applyFont="1" applyFill="1" applyBorder="1" applyAlignment="1">
      <alignment horizontal="right"/>
    </xf>
    <xf numFmtId="43" fontId="11" fillId="0" borderId="50" xfId="0" applyNumberFormat="1" applyFont="1" applyFill="1" applyBorder="1" applyAlignment="1">
      <alignment/>
    </xf>
    <xf numFmtId="43" fontId="11" fillId="0" borderId="32" xfId="0" applyNumberFormat="1" applyFont="1" applyFill="1" applyBorder="1" applyAlignment="1">
      <alignment/>
    </xf>
    <xf numFmtId="43" fontId="11" fillId="0" borderId="33" xfId="0" applyNumberFormat="1" applyFont="1" applyFill="1" applyBorder="1" applyAlignment="1">
      <alignment/>
    </xf>
    <xf numFmtId="0" fontId="1" fillId="33" borderId="60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33" borderId="60" xfId="0" applyFont="1" applyFill="1" applyBorder="1" applyAlignment="1">
      <alignment/>
    </xf>
    <xf numFmtId="43" fontId="1" fillId="0" borderId="54" xfId="0" applyNumberFormat="1" applyFont="1" applyFill="1" applyBorder="1" applyAlignment="1">
      <alignment horizontal="right"/>
    </xf>
    <xf numFmtId="43" fontId="1" fillId="0" borderId="53" xfId="0" applyNumberFormat="1" applyFont="1" applyFill="1" applyBorder="1" applyAlignment="1">
      <alignment horizontal="right"/>
    </xf>
    <xf numFmtId="43" fontId="1" fillId="0" borderId="5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shrinkToFit="1"/>
    </xf>
    <xf numFmtId="2" fontId="11" fillId="0" borderId="16" xfId="0" applyNumberFormat="1" applyFont="1" applyFill="1" applyBorder="1" applyAlignment="1">
      <alignment horizontal="left" shrinkToFit="1"/>
    </xf>
    <xf numFmtId="43" fontId="11" fillId="0" borderId="17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4" fontId="11" fillId="0" borderId="17" xfId="0" applyNumberFormat="1" applyFont="1" applyFill="1" applyBorder="1" applyAlignment="1">
      <alignment horizontal="centerContinuous"/>
    </xf>
    <xf numFmtId="4" fontId="11" fillId="0" borderId="17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4" fontId="11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/>
    </xf>
    <xf numFmtId="0" fontId="11" fillId="0" borderId="17" xfId="0" applyNumberFormat="1" applyFont="1" applyFill="1" applyBorder="1" applyAlignment="1">
      <alignment/>
    </xf>
    <xf numFmtId="0" fontId="0" fillId="0" borderId="61" xfId="0" applyNumberFormat="1" applyFont="1" applyFill="1" applyBorder="1" applyAlignment="1">
      <alignment/>
    </xf>
    <xf numFmtId="43" fontId="13" fillId="0" borderId="12" xfId="0" applyNumberFormat="1" applyFont="1" applyFill="1" applyBorder="1" applyAlignment="1">
      <alignment horizontal="right"/>
    </xf>
    <xf numFmtId="43" fontId="13" fillId="0" borderId="13" xfId="0" applyNumberFormat="1" applyFont="1" applyFill="1" applyBorder="1" applyAlignment="1">
      <alignment horizontal="right"/>
    </xf>
    <xf numFmtId="43" fontId="13" fillId="0" borderId="14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36" borderId="62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56" xfId="0" applyFont="1" applyFill="1" applyBorder="1" applyAlignment="1">
      <alignment horizontal="right" shrinkToFit="1"/>
    </xf>
    <xf numFmtId="0" fontId="12" fillId="0" borderId="56" xfId="0" applyFont="1" applyFill="1" applyBorder="1" applyAlignment="1">
      <alignment horizontal="left" shrinkToFit="1"/>
    </xf>
    <xf numFmtId="2" fontId="11" fillId="0" borderId="57" xfId="0" applyNumberFormat="1" applyFont="1" applyFill="1" applyBorder="1" applyAlignment="1">
      <alignment horizontal="left" shrinkToFit="1"/>
    </xf>
    <xf numFmtId="43" fontId="11" fillId="0" borderId="63" xfId="0" applyNumberFormat="1" applyFont="1" applyFill="1" applyBorder="1" applyAlignment="1">
      <alignment horizontal="right"/>
    </xf>
    <xf numFmtId="43" fontId="11" fillId="0" borderId="57" xfId="0" applyNumberFormat="1" applyFont="1" applyFill="1" applyBorder="1" applyAlignment="1">
      <alignment horizontal="right"/>
    </xf>
    <xf numFmtId="43" fontId="11" fillId="0" borderId="57" xfId="0" applyNumberFormat="1" applyFont="1" applyFill="1" applyBorder="1" applyAlignment="1">
      <alignment/>
    </xf>
    <xf numFmtId="43" fontId="11" fillId="0" borderId="63" xfId="0" applyNumberFormat="1" applyFont="1" applyFill="1" applyBorder="1" applyAlignment="1">
      <alignment/>
    </xf>
    <xf numFmtId="43" fontId="11" fillId="0" borderId="58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3" fontId="1" fillId="0" borderId="64" xfId="0" applyNumberFormat="1" applyFont="1" applyFill="1" applyBorder="1" applyAlignment="1">
      <alignment horizontal="right"/>
    </xf>
    <xf numFmtId="43" fontId="0" fillId="0" borderId="25" xfId="0" applyNumberFormat="1" applyFont="1" applyBorder="1" applyAlignment="1">
      <alignment horizontal="right"/>
    </xf>
    <xf numFmtId="0" fontId="2" fillId="37" borderId="51" xfId="0" applyFont="1" applyFill="1" applyBorder="1" applyAlignment="1">
      <alignment horizontal="left" shrinkToFit="1"/>
    </xf>
    <xf numFmtId="0" fontId="2" fillId="37" borderId="52" xfId="0" applyFont="1" applyFill="1" applyBorder="1" applyAlignment="1">
      <alignment horizontal="left" shrinkToFit="1"/>
    </xf>
    <xf numFmtId="0" fontId="2" fillId="37" borderId="55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3" fillId="0" borderId="19" xfId="0" applyFont="1" applyBorder="1" applyAlignment="1">
      <alignment horizontal="center" shrinkToFit="1"/>
    </xf>
    <xf numFmtId="0" fontId="13" fillId="0" borderId="20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0" fontId="8" fillId="36" borderId="44" xfId="0" applyFont="1" applyFill="1" applyBorder="1" applyAlignment="1">
      <alignment horizontal="center" shrinkToFit="1"/>
    </xf>
    <xf numFmtId="0" fontId="8" fillId="36" borderId="45" xfId="0" applyFont="1" applyFill="1" applyBorder="1" applyAlignment="1">
      <alignment horizontal="center" shrinkToFit="1"/>
    </xf>
    <xf numFmtId="0" fontId="8" fillId="36" borderId="42" xfId="0" applyFont="1" applyFill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3" fillId="37" borderId="51" xfId="0" applyFont="1" applyFill="1" applyBorder="1" applyAlignment="1">
      <alignment horizontal="left" shrinkToFit="1"/>
    </xf>
    <xf numFmtId="0" fontId="3" fillId="37" borderId="52" xfId="0" applyFont="1" applyFill="1" applyBorder="1" applyAlignment="1">
      <alignment horizontal="left" shrinkToFit="1"/>
    </xf>
    <xf numFmtId="0" fontId="3" fillId="37" borderId="55" xfId="0" applyFont="1" applyFill="1" applyBorder="1" applyAlignment="1">
      <alignment horizontal="left" shrinkToFit="1"/>
    </xf>
    <xf numFmtId="0" fontId="8" fillId="36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/>
    </xf>
    <xf numFmtId="0" fontId="8" fillId="36" borderId="45" xfId="0" applyFont="1" applyFill="1" applyBorder="1" applyAlignment="1">
      <alignment horizontal="center"/>
    </xf>
    <xf numFmtId="0" fontId="8" fillId="36" borderId="4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8" xfId="0" applyFont="1" applyBorder="1" applyAlignment="1">
      <alignment horizontal="center"/>
    </xf>
    <xf numFmtId="0" fontId="3" fillId="37" borderId="47" xfId="0" applyFont="1" applyFill="1" applyBorder="1" applyAlignment="1">
      <alignment horizontal="left" shrinkToFit="1"/>
    </xf>
    <xf numFmtId="0" fontId="3" fillId="37" borderId="48" xfId="0" applyFont="1" applyFill="1" applyBorder="1" applyAlignment="1">
      <alignment horizontal="left" shrinkToFit="1"/>
    </xf>
    <xf numFmtId="0" fontId="3" fillId="37" borderId="33" xfId="0" applyFont="1" applyFill="1" applyBorder="1" applyAlignment="1">
      <alignment horizontal="left" shrinkToFit="1"/>
    </xf>
    <xf numFmtId="0" fontId="1" fillId="36" borderId="47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 textRotation="90"/>
    </xf>
    <xf numFmtId="0" fontId="1" fillId="33" borderId="66" xfId="0" applyFont="1" applyFill="1" applyBorder="1" applyAlignment="1">
      <alignment horizontal="center" vertical="center" textRotation="90"/>
    </xf>
    <xf numFmtId="0" fontId="1" fillId="33" borderId="67" xfId="0" applyFont="1" applyFill="1" applyBorder="1" applyAlignment="1">
      <alignment horizontal="center" vertical="center" textRotation="90"/>
    </xf>
    <xf numFmtId="0" fontId="8" fillId="33" borderId="65" xfId="0" applyFont="1" applyFill="1" applyBorder="1" applyAlignment="1">
      <alignment horizontal="center" vertical="center" textRotation="90" shrinkToFit="1"/>
    </xf>
    <xf numFmtId="0" fontId="8" fillId="33" borderId="66" xfId="0" applyFont="1" applyFill="1" applyBorder="1" applyAlignment="1">
      <alignment horizontal="center" vertical="center" textRotation="90" shrinkToFit="1"/>
    </xf>
    <xf numFmtId="0" fontId="8" fillId="33" borderId="67" xfId="0" applyFont="1" applyFill="1" applyBorder="1" applyAlignment="1">
      <alignment horizontal="center" vertical="center" textRotation="90" shrinkToFit="1"/>
    </xf>
    <xf numFmtId="0" fontId="8" fillId="33" borderId="65" xfId="0" applyFont="1" applyFill="1" applyBorder="1" applyAlignment="1">
      <alignment horizontal="center" vertical="center" textRotation="90"/>
    </xf>
    <xf numFmtId="0" fontId="8" fillId="33" borderId="66" xfId="0" applyFont="1" applyFill="1" applyBorder="1" applyAlignment="1">
      <alignment horizontal="center" vertical="center" textRotation="90"/>
    </xf>
    <xf numFmtId="0" fontId="8" fillId="33" borderId="67" xfId="0" applyFont="1" applyFill="1" applyBorder="1" applyAlignment="1">
      <alignment horizontal="center" vertical="center" textRotation="90"/>
    </xf>
    <xf numFmtId="0" fontId="8" fillId="33" borderId="65" xfId="0" applyFont="1" applyFill="1" applyBorder="1" applyAlignment="1">
      <alignment horizontal="center" textRotation="90" shrinkToFit="1"/>
    </xf>
    <xf numFmtId="0" fontId="8" fillId="33" borderId="66" xfId="0" applyFont="1" applyFill="1" applyBorder="1" applyAlignment="1">
      <alignment horizontal="center" textRotation="90" shrinkToFit="1"/>
    </xf>
    <xf numFmtId="0" fontId="8" fillId="33" borderId="67" xfId="0" applyFont="1" applyFill="1" applyBorder="1" applyAlignment="1">
      <alignment horizontal="center" textRotation="90" shrinkToFit="1"/>
    </xf>
    <xf numFmtId="0" fontId="10" fillId="33" borderId="10" xfId="0" applyFont="1" applyFill="1" applyBorder="1" applyAlignment="1">
      <alignment horizontal="center" shrinkToFit="1"/>
    </xf>
    <xf numFmtId="0" fontId="10" fillId="33" borderId="13" xfId="0" applyFont="1" applyFill="1" applyBorder="1" applyAlignment="1">
      <alignment horizontal="center" shrinkToFit="1"/>
    </xf>
    <xf numFmtId="0" fontId="17" fillId="33" borderId="65" xfId="0" applyFont="1" applyFill="1" applyBorder="1" applyAlignment="1">
      <alignment horizontal="center" textRotation="90"/>
    </xf>
    <xf numFmtId="0" fontId="17" fillId="33" borderId="66" xfId="0" applyFont="1" applyFill="1" applyBorder="1" applyAlignment="1">
      <alignment horizontal="center" textRotation="90"/>
    </xf>
    <xf numFmtId="0" fontId="17" fillId="33" borderId="67" xfId="0" applyFont="1" applyFill="1" applyBorder="1" applyAlignment="1">
      <alignment horizontal="center" textRotation="90"/>
    </xf>
    <xf numFmtId="0" fontId="13" fillId="0" borderId="11" xfId="0" applyFont="1" applyFill="1" applyBorder="1" applyAlignment="1">
      <alignment horizontal="center" shrinkToFit="1"/>
    </xf>
    <xf numFmtId="0" fontId="13" fillId="0" borderId="40" xfId="0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 shrinkToFit="1"/>
    </xf>
    <xf numFmtId="0" fontId="8" fillId="36" borderId="46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1" fillId="0" borderId="59" xfId="0" applyFont="1" applyFill="1" applyBorder="1" applyAlignment="1">
      <alignment horizontal="center" shrinkToFit="1"/>
    </xf>
    <xf numFmtId="0" fontId="1" fillId="0" borderId="52" xfId="0" applyFont="1" applyFill="1" applyBorder="1" applyAlignment="1">
      <alignment horizontal="center" shrinkToFit="1"/>
    </xf>
    <xf numFmtId="0" fontId="0" fillId="0" borderId="52" xfId="0" applyFont="1" applyFill="1" applyBorder="1" applyAlignment="1">
      <alignment horizontal="center" shrinkToFit="1"/>
    </xf>
    <xf numFmtId="0" fontId="0" fillId="0" borderId="53" xfId="0" applyFont="1" applyFill="1" applyBorder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obni\Ucetni\Rozpo&#269;et\Rozpo&#269;t.v&#253;hled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%20pracovn&#237;\Rozpo&#269;et\Rozpo&#269;et%202010\Rozpo&#269;t.v&#253;hled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hled"/>
      <sheetName val="Příjmy"/>
      <sheetName val="Výdaje"/>
      <sheetName val="SF"/>
      <sheetName val="VHČ"/>
    </sheetNames>
    <sheetDataSet>
      <sheetData sheetId="1">
        <row r="24">
          <cell r="I24">
            <v>36865</v>
          </cell>
        </row>
      </sheetData>
      <sheetData sheetId="2">
        <row r="82">
          <cell r="K82">
            <v>39740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Příjmy"/>
      <sheetName val="Výdaje"/>
    </sheetNames>
    <sheetDataSet>
      <sheetData sheetId="1">
        <row r="25">
          <cell r="J25">
            <v>78260</v>
          </cell>
        </row>
      </sheetData>
      <sheetData sheetId="2">
        <row r="95">
          <cell r="L95">
            <v>78260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8"/>
  <sheetViews>
    <sheetView tabSelected="1" zoomScalePageLayoutView="0" workbookViewId="0" topLeftCell="A1">
      <selection activeCell="N44" sqref="N44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30.7109375" style="0" customWidth="1"/>
    <col min="4" max="4" width="10.00390625" style="0" customWidth="1"/>
    <col min="5" max="5" width="16.7109375" style="0" hidden="1" customWidth="1"/>
    <col min="6" max="7" width="14.421875" style="0" hidden="1" customWidth="1"/>
    <col min="8" max="8" width="16.8515625" style="0" hidden="1" customWidth="1"/>
    <col min="9" max="9" width="15.28125" style="0" hidden="1" customWidth="1"/>
    <col min="10" max="11" width="15.28125" style="0" customWidth="1"/>
    <col min="12" max="12" width="14.28125" style="0" customWidth="1"/>
  </cols>
  <sheetData>
    <row r="1" spans="1:11" ht="12.75">
      <c r="A1" s="369" t="s">
        <v>190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>
      <c r="A4" s="370" t="s">
        <v>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1" ht="19.5" customHeight="1">
      <c r="A5" s="371" t="s">
        <v>138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</row>
    <row r="6" spans="1:11" ht="12.75" customHeight="1" thickBo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</row>
    <row r="7" spans="1:11" ht="18.75" thickBot="1">
      <c r="A7" s="360" t="s">
        <v>1</v>
      </c>
      <c r="B7" s="361"/>
      <c r="C7" s="361"/>
      <c r="D7" s="361"/>
      <c r="E7" s="361"/>
      <c r="F7" s="361"/>
      <c r="G7" s="361"/>
      <c r="H7" s="361"/>
      <c r="I7" s="361"/>
      <c r="J7" s="361"/>
      <c r="K7" s="362"/>
    </row>
    <row r="8" spans="1:11" ht="12.75" customHeight="1">
      <c r="A8" s="2" t="s">
        <v>2</v>
      </c>
      <c r="B8" s="3" t="s">
        <v>3</v>
      </c>
      <c r="C8" s="4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7" t="s">
        <v>9</v>
      </c>
      <c r="I8" s="7" t="s">
        <v>10</v>
      </c>
      <c r="J8" s="6" t="s">
        <v>11</v>
      </c>
      <c r="K8" s="8" t="s">
        <v>139</v>
      </c>
    </row>
    <row r="9" spans="1:11" ht="12.75" hidden="1">
      <c r="A9" s="9"/>
      <c r="B9" s="10">
        <v>1341</v>
      </c>
      <c r="C9" s="11" t="s">
        <v>12</v>
      </c>
      <c r="D9" s="12" t="s">
        <v>13</v>
      </c>
      <c r="E9" s="13">
        <v>73.6</v>
      </c>
      <c r="F9" s="14">
        <v>70</v>
      </c>
      <c r="G9" s="14">
        <v>50</v>
      </c>
      <c r="H9" s="14">
        <v>75</v>
      </c>
      <c r="I9" s="14">
        <v>75</v>
      </c>
      <c r="J9" s="13">
        <v>65</v>
      </c>
      <c r="K9" s="15">
        <v>65</v>
      </c>
    </row>
    <row r="10" spans="1:11" ht="12.75" hidden="1">
      <c r="A10" s="9"/>
      <c r="B10" s="10">
        <v>1343</v>
      </c>
      <c r="C10" s="11" t="s">
        <v>14</v>
      </c>
      <c r="D10" s="16" t="s">
        <v>13</v>
      </c>
      <c r="E10" s="17">
        <v>127.9</v>
      </c>
      <c r="F10" s="18">
        <v>60</v>
      </c>
      <c r="G10" s="18">
        <v>60</v>
      </c>
      <c r="H10" s="18">
        <v>60</v>
      </c>
      <c r="I10" s="18">
        <v>60</v>
      </c>
      <c r="J10" s="17">
        <v>60</v>
      </c>
      <c r="K10" s="19">
        <v>60</v>
      </c>
    </row>
    <row r="11" spans="1:11" ht="12.75" hidden="1">
      <c r="A11" s="9"/>
      <c r="B11" s="10">
        <v>1344</v>
      </c>
      <c r="C11" s="11" t="s">
        <v>15</v>
      </c>
      <c r="D11" s="16" t="s">
        <v>13</v>
      </c>
      <c r="E11" s="17">
        <v>189.6</v>
      </c>
      <c r="F11" s="18">
        <v>80</v>
      </c>
      <c r="G11" s="18">
        <v>80</v>
      </c>
      <c r="H11" s="18">
        <v>60</v>
      </c>
      <c r="I11" s="18">
        <v>60</v>
      </c>
      <c r="J11" s="17">
        <v>60</v>
      </c>
      <c r="K11" s="19">
        <v>60</v>
      </c>
    </row>
    <row r="12" spans="1:11" ht="12.75" hidden="1">
      <c r="A12" s="9"/>
      <c r="B12" s="10">
        <v>1345</v>
      </c>
      <c r="C12" s="11" t="s">
        <v>16</v>
      </c>
      <c r="D12" s="16" t="s">
        <v>13</v>
      </c>
      <c r="E12" s="17">
        <v>194.1</v>
      </c>
      <c r="F12" s="17">
        <v>180</v>
      </c>
      <c r="G12" s="18">
        <v>180</v>
      </c>
      <c r="H12" s="18">
        <v>180</v>
      </c>
      <c r="I12" s="18">
        <v>180</v>
      </c>
      <c r="J12" s="17">
        <v>120</v>
      </c>
      <c r="K12" s="19">
        <v>120</v>
      </c>
    </row>
    <row r="13" spans="1:11" ht="12.75" hidden="1">
      <c r="A13" s="9"/>
      <c r="B13" s="20">
        <v>1347</v>
      </c>
      <c r="C13" s="11" t="s">
        <v>17</v>
      </c>
      <c r="D13" s="16" t="s">
        <v>13</v>
      </c>
      <c r="E13" s="17">
        <v>12.9</v>
      </c>
      <c r="F13" s="13">
        <v>0</v>
      </c>
      <c r="G13" s="18">
        <v>20</v>
      </c>
      <c r="H13" s="18">
        <v>0</v>
      </c>
      <c r="I13" s="18">
        <v>0</v>
      </c>
      <c r="J13" s="17">
        <v>0</v>
      </c>
      <c r="K13" s="19">
        <v>0</v>
      </c>
    </row>
    <row r="14" spans="1:11" ht="12.75" hidden="1">
      <c r="A14" s="9"/>
      <c r="B14" s="21">
        <v>1351</v>
      </c>
      <c r="C14" s="11" t="s">
        <v>18</v>
      </c>
      <c r="D14" s="16" t="s">
        <v>13</v>
      </c>
      <c r="E14" s="13">
        <v>0</v>
      </c>
      <c r="F14" s="13">
        <v>0</v>
      </c>
      <c r="G14" s="18">
        <v>6.7</v>
      </c>
      <c r="H14" s="18">
        <v>0</v>
      </c>
      <c r="I14" s="18">
        <v>0</v>
      </c>
      <c r="J14" s="17">
        <v>0</v>
      </c>
      <c r="K14" s="19">
        <v>0</v>
      </c>
    </row>
    <row r="15" spans="1:11" ht="12.75" hidden="1">
      <c r="A15" s="9"/>
      <c r="B15" s="21">
        <v>1359</v>
      </c>
      <c r="C15" s="11" t="s">
        <v>19</v>
      </c>
      <c r="D15" s="16" t="s">
        <v>13</v>
      </c>
      <c r="E15" s="13"/>
      <c r="F15" s="14"/>
      <c r="G15" s="18"/>
      <c r="H15" s="18">
        <v>0</v>
      </c>
      <c r="I15" s="18">
        <v>0</v>
      </c>
      <c r="J15" s="17"/>
      <c r="K15" s="19"/>
    </row>
    <row r="16" spans="1:11" ht="12.75" hidden="1">
      <c r="A16" s="9"/>
      <c r="B16" s="10">
        <v>1361</v>
      </c>
      <c r="C16" s="11" t="s">
        <v>20</v>
      </c>
      <c r="D16" s="12" t="s">
        <v>13</v>
      </c>
      <c r="E16" s="13">
        <v>77.4</v>
      </c>
      <c r="F16" s="14">
        <v>70</v>
      </c>
      <c r="G16" s="14">
        <v>70</v>
      </c>
      <c r="H16" s="14">
        <v>60</v>
      </c>
      <c r="I16" s="14">
        <v>60</v>
      </c>
      <c r="J16" s="13">
        <v>65</v>
      </c>
      <c r="K16" s="15">
        <v>65</v>
      </c>
    </row>
    <row r="17" spans="1:11" ht="12.75" hidden="1">
      <c r="A17" s="9"/>
      <c r="B17" s="10">
        <v>1511</v>
      </c>
      <c r="C17" s="11" t="s">
        <v>21</v>
      </c>
      <c r="D17" s="12" t="s">
        <v>22</v>
      </c>
      <c r="E17" s="13">
        <v>2321.4</v>
      </c>
      <c r="F17" s="14">
        <v>1274</v>
      </c>
      <c r="G17" s="14">
        <v>1500</v>
      </c>
      <c r="H17" s="14">
        <v>1210</v>
      </c>
      <c r="I17" s="14">
        <v>1300</v>
      </c>
      <c r="J17" s="13">
        <v>2000</v>
      </c>
      <c r="K17" s="15">
        <v>2000</v>
      </c>
    </row>
    <row r="18" spans="1:11" ht="12.75">
      <c r="A18" s="357" t="s">
        <v>23</v>
      </c>
      <c r="B18" s="358"/>
      <c r="C18" s="358"/>
      <c r="D18" s="359"/>
      <c r="E18" s="25">
        <f aca="true" t="shared" si="0" ref="E18:K18">SUM(E9:E17)</f>
        <v>2996.9</v>
      </c>
      <c r="F18" s="25">
        <f t="shared" si="0"/>
        <v>1734</v>
      </c>
      <c r="G18" s="25">
        <f t="shared" si="0"/>
        <v>1966.7</v>
      </c>
      <c r="H18" s="26">
        <f t="shared" si="0"/>
        <v>1645</v>
      </c>
      <c r="I18" s="26">
        <f t="shared" si="0"/>
        <v>1735</v>
      </c>
      <c r="J18" s="25">
        <f t="shared" si="0"/>
        <v>2370</v>
      </c>
      <c r="K18" s="27">
        <f t="shared" si="0"/>
        <v>2370</v>
      </c>
    </row>
    <row r="19" spans="1:11" ht="12.75" hidden="1">
      <c r="A19" s="28">
        <v>3769</v>
      </c>
      <c r="B19" s="29">
        <v>2212</v>
      </c>
      <c r="C19" s="30" t="s">
        <v>24</v>
      </c>
      <c r="D19" s="31" t="s">
        <v>25</v>
      </c>
      <c r="E19" s="32"/>
      <c r="F19" s="33"/>
      <c r="G19" s="33"/>
      <c r="H19" s="33"/>
      <c r="I19" s="33"/>
      <c r="J19" s="34">
        <v>2</v>
      </c>
      <c r="K19" s="35">
        <v>2</v>
      </c>
    </row>
    <row r="20" spans="1:11" ht="12.75" hidden="1">
      <c r="A20" s="28">
        <v>4351</v>
      </c>
      <c r="B20" s="29">
        <v>2111</v>
      </c>
      <c r="C20" s="30" t="s">
        <v>182</v>
      </c>
      <c r="D20" s="31" t="s">
        <v>83</v>
      </c>
      <c r="E20" s="32"/>
      <c r="F20" s="33"/>
      <c r="G20" s="33"/>
      <c r="H20" s="33"/>
      <c r="I20" s="33"/>
      <c r="J20" s="34">
        <v>20</v>
      </c>
      <c r="K20" s="35">
        <v>30</v>
      </c>
    </row>
    <row r="21" spans="1:11" ht="12.75" hidden="1">
      <c r="A21" s="28">
        <v>5311</v>
      </c>
      <c r="B21" s="29">
        <v>2212</v>
      </c>
      <c r="C21" s="30" t="s">
        <v>26</v>
      </c>
      <c r="D21" s="31" t="s">
        <v>27</v>
      </c>
      <c r="E21" s="32"/>
      <c r="F21" s="33"/>
      <c r="G21" s="33"/>
      <c r="H21" s="33"/>
      <c r="I21" s="33"/>
      <c r="J21" s="34">
        <v>6</v>
      </c>
      <c r="K21" s="35">
        <v>6</v>
      </c>
    </row>
    <row r="22" spans="1:11" ht="12.75" customHeight="1" hidden="1">
      <c r="A22" s="36">
        <v>6310</v>
      </c>
      <c r="B22" s="10">
        <v>2141</v>
      </c>
      <c r="C22" s="11" t="s">
        <v>28</v>
      </c>
      <c r="D22" s="12" t="s">
        <v>22</v>
      </c>
      <c r="E22" s="13">
        <v>304.3</v>
      </c>
      <c r="F22" s="14">
        <v>250</v>
      </c>
      <c r="G22" s="14">
        <v>215.2</v>
      </c>
      <c r="H22" s="14">
        <v>220</v>
      </c>
      <c r="I22" s="14">
        <v>190</v>
      </c>
      <c r="J22" s="13">
        <v>120</v>
      </c>
      <c r="K22" s="15">
        <v>120</v>
      </c>
    </row>
    <row r="23" spans="1:11" ht="12.75">
      <c r="A23" s="357" t="s">
        <v>29</v>
      </c>
      <c r="B23" s="358"/>
      <c r="C23" s="358"/>
      <c r="D23" s="359"/>
      <c r="E23" s="25">
        <f>SUM(E22:E22)</f>
        <v>304.3</v>
      </c>
      <c r="F23" s="25">
        <f>SUM(F22:F22)</f>
        <v>250</v>
      </c>
      <c r="G23" s="25">
        <f>SUM(G22:G22)</f>
        <v>215.2</v>
      </c>
      <c r="H23" s="25">
        <f>SUM(H22:H22)</f>
        <v>220</v>
      </c>
      <c r="I23" s="25">
        <f>SUM(I22:I22)</f>
        <v>190</v>
      </c>
      <c r="J23" s="25">
        <f>SUM(J19:J22)</f>
        <v>148</v>
      </c>
      <c r="K23" s="27">
        <f>SUM(K19:K22)</f>
        <v>158</v>
      </c>
    </row>
    <row r="24" spans="1:11" ht="12.75">
      <c r="A24" s="357" t="s">
        <v>30</v>
      </c>
      <c r="B24" s="358"/>
      <c r="C24" s="358"/>
      <c r="D24" s="359"/>
      <c r="E24" s="25">
        <v>0</v>
      </c>
      <c r="F24" s="25">
        <v>0</v>
      </c>
      <c r="G24" s="25">
        <v>0</v>
      </c>
      <c r="H24" s="37">
        <v>0</v>
      </c>
      <c r="I24" s="37">
        <v>0</v>
      </c>
      <c r="J24" s="38">
        <v>0</v>
      </c>
      <c r="K24" s="39">
        <v>0</v>
      </c>
    </row>
    <row r="25" spans="1:11" ht="12.75" hidden="1">
      <c r="A25" s="9"/>
      <c r="B25" s="10">
        <v>4112</v>
      </c>
      <c r="C25" s="11" t="s">
        <v>31</v>
      </c>
      <c r="D25" s="12" t="s">
        <v>22</v>
      </c>
      <c r="E25" s="13">
        <v>289</v>
      </c>
      <c r="F25" s="14">
        <v>289</v>
      </c>
      <c r="G25" s="14">
        <v>306</v>
      </c>
      <c r="H25" s="14">
        <v>395</v>
      </c>
      <c r="I25" s="14">
        <v>360</v>
      </c>
      <c r="J25" s="13">
        <v>440</v>
      </c>
      <c r="K25" s="15">
        <v>450</v>
      </c>
    </row>
    <row r="26" spans="1:11" ht="12.75" hidden="1">
      <c r="A26" s="9"/>
      <c r="B26" s="10">
        <v>4121</v>
      </c>
      <c r="C26" s="11" t="s">
        <v>32</v>
      </c>
      <c r="D26" s="12" t="s">
        <v>22</v>
      </c>
      <c r="E26" s="13">
        <v>4356</v>
      </c>
      <c r="F26" s="14">
        <v>4354</v>
      </c>
      <c r="G26" s="14">
        <v>4406</v>
      </c>
      <c r="H26" s="14">
        <v>5446</v>
      </c>
      <c r="I26" s="14">
        <v>5500</v>
      </c>
      <c r="J26" s="13">
        <v>7250</v>
      </c>
      <c r="K26" s="15">
        <v>7300</v>
      </c>
    </row>
    <row r="27" spans="1:11" ht="12.75" hidden="1">
      <c r="A27" s="40"/>
      <c r="B27" s="41">
        <v>4121</v>
      </c>
      <c r="C27" s="42" t="s">
        <v>33</v>
      </c>
      <c r="D27" s="43" t="s">
        <v>22</v>
      </c>
      <c r="E27" s="44">
        <v>4100.2</v>
      </c>
      <c r="F27" s="45"/>
      <c r="G27" s="45"/>
      <c r="H27" s="45">
        <v>0</v>
      </c>
      <c r="I27" s="45">
        <v>1000</v>
      </c>
      <c r="J27" s="44">
        <v>1000</v>
      </c>
      <c r="K27" s="46">
        <v>1000</v>
      </c>
    </row>
    <row r="28" spans="1:11" ht="12.75" hidden="1">
      <c r="A28" s="40"/>
      <c r="B28" s="41">
        <v>4221</v>
      </c>
      <c r="C28" s="42" t="s">
        <v>34</v>
      </c>
      <c r="D28" s="43" t="s">
        <v>22</v>
      </c>
      <c r="E28" s="44">
        <v>9100</v>
      </c>
      <c r="F28" s="45">
        <v>29400</v>
      </c>
      <c r="G28" s="45">
        <v>7600</v>
      </c>
      <c r="H28" s="45">
        <v>0</v>
      </c>
      <c r="I28" s="45">
        <v>28000</v>
      </c>
      <c r="J28" s="44">
        <v>29250</v>
      </c>
      <c r="K28" s="46">
        <v>20000</v>
      </c>
    </row>
    <row r="29" spans="1:11" ht="12.75" hidden="1">
      <c r="A29" s="9"/>
      <c r="B29" s="21">
        <v>4134</v>
      </c>
      <c r="C29" s="11" t="s">
        <v>35</v>
      </c>
      <c r="D29" s="12" t="s">
        <v>22</v>
      </c>
      <c r="E29" s="13">
        <v>60.9</v>
      </c>
      <c r="F29" s="14">
        <v>0</v>
      </c>
      <c r="G29" s="14">
        <v>64</v>
      </c>
      <c r="H29" s="14">
        <v>78</v>
      </c>
      <c r="I29" s="14">
        <v>80</v>
      </c>
      <c r="J29" s="13">
        <v>0</v>
      </c>
      <c r="K29" s="15">
        <v>0</v>
      </c>
    </row>
    <row r="30" spans="1:11" ht="12.75" hidden="1">
      <c r="A30" s="9"/>
      <c r="B30" s="21">
        <v>4139</v>
      </c>
      <c r="C30" s="11" t="s">
        <v>36</v>
      </c>
      <c r="D30" s="12" t="s">
        <v>22</v>
      </c>
      <c r="E30" s="13">
        <v>71.9</v>
      </c>
      <c r="F30" s="14">
        <v>0</v>
      </c>
      <c r="G30" s="14">
        <v>75</v>
      </c>
      <c r="H30" s="47">
        <v>78</v>
      </c>
      <c r="I30" s="14">
        <v>80</v>
      </c>
      <c r="J30" s="13">
        <v>0</v>
      </c>
      <c r="K30" s="15">
        <v>0</v>
      </c>
    </row>
    <row r="31" spans="1:11" ht="12.75">
      <c r="A31" s="357" t="s">
        <v>37</v>
      </c>
      <c r="B31" s="358"/>
      <c r="C31" s="358"/>
      <c r="D31" s="359"/>
      <c r="E31" s="25">
        <f aca="true" t="shared" si="1" ref="E31:K31">SUM(E25:E30)</f>
        <v>17978.000000000004</v>
      </c>
      <c r="F31" s="25">
        <f t="shared" si="1"/>
        <v>34043</v>
      </c>
      <c r="G31" s="48">
        <f t="shared" si="1"/>
        <v>12451</v>
      </c>
      <c r="H31" s="26">
        <f t="shared" si="1"/>
        <v>5997</v>
      </c>
      <c r="I31" s="26">
        <f t="shared" si="1"/>
        <v>35020</v>
      </c>
      <c r="J31" s="25">
        <f t="shared" si="1"/>
        <v>37940</v>
      </c>
      <c r="K31" s="27">
        <f t="shared" si="1"/>
        <v>28750</v>
      </c>
    </row>
    <row r="32" spans="1:11" ht="12.75">
      <c r="A32" s="357" t="s">
        <v>38</v>
      </c>
      <c r="B32" s="358"/>
      <c r="C32" s="358"/>
      <c r="D32" s="359"/>
      <c r="E32" s="49">
        <f aca="true" t="shared" si="2" ref="E32:K32">SUM(E18+E23+E31)</f>
        <v>21279.200000000004</v>
      </c>
      <c r="F32" s="49">
        <f t="shared" si="2"/>
        <v>36027</v>
      </c>
      <c r="G32" s="49">
        <f t="shared" si="2"/>
        <v>14632.9</v>
      </c>
      <c r="H32" s="50">
        <f t="shared" si="2"/>
        <v>7862</v>
      </c>
      <c r="I32" s="49">
        <f t="shared" si="2"/>
        <v>36945</v>
      </c>
      <c r="J32" s="49">
        <f t="shared" si="2"/>
        <v>40458</v>
      </c>
      <c r="K32" s="51">
        <f t="shared" si="2"/>
        <v>31278</v>
      </c>
    </row>
    <row r="33" spans="1:11" ht="12.75">
      <c r="A33" s="22"/>
      <c r="B33" s="52">
        <v>4131</v>
      </c>
      <c r="C33" s="53" t="s">
        <v>39</v>
      </c>
      <c r="D33" s="54" t="s">
        <v>13</v>
      </c>
      <c r="E33" s="25">
        <v>1036.7</v>
      </c>
      <c r="F33" s="26">
        <v>0</v>
      </c>
      <c r="G33" s="26">
        <v>3739.5</v>
      </c>
      <c r="H33" s="26">
        <v>2200</v>
      </c>
      <c r="I33" s="26">
        <f>I179-I32</f>
        <v>2795</v>
      </c>
      <c r="J33" s="25">
        <f>J179-J32</f>
        <v>1752.5</v>
      </c>
      <c r="K33" s="55">
        <f>K179-K32</f>
        <v>2281.5</v>
      </c>
    </row>
    <row r="34" spans="1:11" ht="16.5" thickBot="1">
      <c r="A34" s="56"/>
      <c r="B34" s="57"/>
      <c r="C34" s="57" t="s">
        <v>40</v>
      </c>
      <c r="D34" s="58"/>
      <c r="E34" s="59">
        <f aca="true" t="shared" si="3" ref="E34:K34">SUM(E32+E33)</f>
        <v>22315.900000000005</v>
      </c>
      <c r="F34" s="59">
        <f t="shared" si="3"/>
        <v>36027</v>
      </c>
      <c r="G34" s="59">
        <f t="shared" si="3"/>
        <v>18372.4</v>
      </c>
      <c r="H34" s="59">
        <f t="shared" si="3"/>
        <v>10062</v>
      </c>
      <c r="I34" s="59">
        <f t="shared" si="3"/>
        <v>39740</v>
      </c>
      <c r="J34" s="60">
        <f t="shared" si="3"/>
        <v>42210.5</v>
      </c>
      <c r="K34" s="61">
        <f t="shared" si="3"/>
        <v>33559.5</v>
      </c>
    </row>
    <row r="35" spans="1:11" ht="18.75" thickBot="1">
      <c r="A35" s="360" t="s">
        <v>41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2"/>
    </row>
    <row r="36" spans="1:11" ht="12.75" customHeight="1">
      <c r="A36" s="2" t="s">
        <v>2</v>
      </c>
      <c r="B36" s="3" t="s">
        <v>3</v>
      </c>
      <c r="C36" s="4" t="s">
        <v>4</v>
      </c>
      <c r="D36" s="5" t="s">
        <v>5</v>
      </c>
      <c r="E36" s="6" t="s">
        <v>6</v>
      </c>
      <c r="F36" s="6" t="s">
        <v>7</v>
      </c>
      <c r="G36" s="6" t="s">
        <v>8</v>
      </c>
      <c r="H36" s="7" t="s">
        <v>9</v>
      </c>
      <c r="I36" s="7" t="s">
        <v>10</v>
      </c>
      <c r="J36" s="6" t="s">
        <v>11</v>
      </c>
      <c r="K36" s="8" t="s">
        <v>139</v>
      </c>
    </row>
    <row r="37" spans="1:11" ht="12.75" customHeight="1">
      <c r="A37" s="62"/>
      <c r="B37" s="63">
        <v>8115</v>
      </c>
      <c r="C37" s="63" t="s">
        <v>42</v>
      </c>
      <c r="D37" s="64" t="s">
        <v>22</v>
      </c>
      <c r="E37" s="65">
        <v>1531.3</v>
      </c>
      <c r="F37" s="66">
        <v>1337</v>
      </c>
      <c r="G37" s="66">
        <v>-6633.9</v>
      </c>
      <c r="H37" s="66">
        <v>0</v>
      </c>
      <c r="I37" s="66">
        <v>0</v>
      </c>
      <c r="J37" s="66">
        <f>J179-J34</f>
        <v>0</v>
      </c>
      <c r="K37" s="67">
        <v>0</v>
      </c>
    </row>
    <row r="38" spans="1:11" ht="15.75" customHeight="1">
      <c r="A38" s="363" t="s">
        <v>43</v>
      </c>
      <c r="B38" s="364"/>
      <c r="C38" s="364"/>
      <c r="D38" s="365"/>
      <c r="E38" s="68">
        <f>SUM(E37)</f>
        <v>1531.3</v>
      </c>
      <c r="F38" s="68">
        <f>SUM(F37)</f>
        <v>1337</v>
      </c>
      <c r="G38" s="68">
        <v>5298</v>
      </c>
      <c r="H38" s="68">
        <f>SUM(H37)</f>
        <v>0</v>
      </c>
      <c r="I38" s="68">
        <f>SUM(I37)</f>
        <v>0</v>
      </c>
      <c r="J38" s="68">
        <f>SUM(J37)</f>
        <v>0</v>
      </c>
      <c r="K38" s="69">
        <f>SUM(K37)</f>
        <v>0</v>
      </c>
    </row>
    <row r="39" spans="1:11" ht="12.75" customHeight="1">
      <c r="A39" s="70"/>
      <c r="B39" s="71"/>
      <c r="C39" s="71"/>
      <c r="D39" s="71"/>
      <c r="E39" s="71"/>
      <c r="F39" s="71"/>
      <c r="G39" s="71"/>
      <c r="H39" s="72"/>
      <c r="I39" s="73"/>
      <c r="J39" s="72"/>
      <c r="K39" s="74"/>
    </row>
    <row r="40" spans="1:11" ht="19.5" customHeight="1" thickBot="1">
      <c r="A40" s="366" t="s">
        <v>44</v>
      </c>
      <c r="B40" s="367"/>
      <c r="C40" s="367"/>
      <c r="D40" s="368"/>
      <c r="E40" s="75">
        <f aca="true" t="shared" si="4" ref="E40:K40">E34+E38</f>
        <v>23847.200000000004</v>
      </c>
      <c r="F40" s="75">
        <f t="shared" si="4"/>
        <v>37364</v>
      </c>
      <c r="G40" s="75">
        <f t="shared" si="4"/>
        <v>23670.4</v>
      </c>
      <c r="H40" s="75">
        <f t="shared" si="4"/>
        <v>10062</v>
      </c>
      <c r="I40" s="75">
        <f t="shared" si="4"/>
        <v>39740</v>
      </c>
      <c r="J40" s="76">
        <f t="shared" si="4"/>
        <v>42210.5</v>
      </c>
      <c r="K40" s="77">
        <f t="shared" si="4"/>
        <v>33559.5</v>
      </c>
    </row>
    <row r="41" spans="1:11" ht="12.75" customHeight="1">
      <c r="A41" s="78"/>
      <c r="B41" s="78"/>
      <c r="C41" s="79"/>
      <c r="D41" s="80"/>
      <c r="E41" s="81"/>
      <c r="F41" s="81"/>
      <c r="G41" s="81"/>
      <c r="H41" s="81"/>
      <c r="I41" s="82"/>
      <c r="J41" s="82"/>
      <c r="K41" s="82"/>
    </row>
    <row r="42" spans="1:11" ht="13.5" customHeight="1" thickBot="1">
      <c r="A42" s="78"/>
      <c r="B42" s="78"/>
      <c r="C42" s="79"/>
      <c r="D42" s="80"/>
      <c r="E42" s="81"/>
      <c r="F42" s="81"/>
      <c r="G42" s="81"/>
      <c r="H42" s="81"/>
      <c r="I42" s="82"/>
      <c r="J42" s="82"/>
      <c r="K42" s="82"/>
    </row>
    <row r="43" spans="1:11" ht="18" customHeight="1" thickBot="1">
      <c r="A43" s="345" t="s">
        <v>45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7"/>
    </row>
    <row r="44" spans="1:11" ht="12.75" customHeight="1">
      <c r="A44" s="83" t="s">
        <v>2</v>
      </c>
      <c r="B44" s="84" t="s">
        <v>3</v>
      </c>
      <c r="C44" s="85" t="s">
        <v>4</v>
      </c>
      <c r="D44" s="86" t="s">
        <v>5</v>
      </c>
      <c r="E44" s="87" t="s">
        <v>6</v>
      </c>
      <c r="F44" s="88" t="s">
        <v>7</v>
      </c>
      <c r="G44" s="88" t="s">
        <v>46</v>
      </c>
      <c r="H44" s="88" t="s">
        <v>9</v>
      </c>
      <c r="I44" s="88" t="s">
        <v>10</v>
      </c>
      <c r="J44" s="88" t="s">
        <v>11</v>
      </c>
      <c r="K44" s="89" t="s">
        <v>139</v>
      </c>
    </row>
    <row r="45" spans="1:11" ht="12.75" customHeight="1" hidden="1">
      <c r="A45" s="90">
        <v>2212</v>
      </c>
      <c r="B45" s="91">
        <v>5011</v>
      </c>
      <c r="C45" s="92" t="s">
        <v>47</v>
      </c>
      <c r="D45" s="93" t="s">
        <v>48</v>
      </c>
      <c r="E45" s="94">
        <v>703.1</v>
      </c>
      <c r="F45" s="94">
        <v>710</v>
      </c>
      <c r="G45" s="94">
        <v>750</v>
      </c>
      <c r="H45" s="95">
        <v>790</v>
      </c>
      <c r="I45" s="96">
        <v>820</v>
      </c>
      <c r="J45" s="96">
        <v>650</v>
      </c>
      <c r="K45" s="97">
        <v>700</v>
      </c>
    </row>
    <row r="46" spans="1:11" ht="12.75" customHeight="1" hidden="1">
      <c r="A46" s="90">
        <v>2212</v>
      </c>
      <c r="B46" s="91">
        <v>5021</v>
      </c>
      <c r="C46" s="92" t="s">
        <v>49</v>
      </c>
      <c r="D46" s="93" t="s">
        <v>48</v>
      </c>
      <c r="E46" s="94"/>
      <c r="F46" s="94"/>
      <c r="G46" s="94"/>
      <c r="H46" s="95"/>
      <c r="I46" s="96"/>
      <c r="J46" s="96">
        <v>150</v>
      </c>
      <c r="K46" s="97">
        <v>150</v>
      </c>
    </row>
    <row r="47" spans="1:11" ht="12.75" customHeight="1" hidden="1">
      <c r="A47" s="90">
        <v>2212</v>
      </c>
      <c r="B47" s="91">
        <v>5031</v>
      </c>
      <c r="C47" s="92" t="s">
        <v>50</v>
      </c>
      <c r="D47" s="93" t="s">
        <v>48</v>
      </c>
      <c r="E47" s="94">
        <v>178.8</v>
      </c>
      <c r="F47" s="94">
        <v>185</v>
      </c>
      <c r="G47" s="94">
        <v>195</v>
      </c>
      <c r="H47" s="95">
        <v>205</v>
      </c>
      <c r="I47" s="96">
        <v>213</v>
      </c>
      <c r="J47" s="96">
        <v>200</v>
      </c>
      <c r="K47" s="97">
        <v>213</v>
      </c>
    </row>
    <row r="48" spans="1:11" ht="12.75" customHeight="1" hidden="1">
      <c r="A48" s="90">
        <v>2212</v>
      </c>
      <c r="B48" s="91">
        <v>5032</v>
      </c>
      <c r="C48" s="92" t="s">
        <v>51</v>
      </c>
      <c r="D48" s="93" t="s">
        <v>48</v>
      </c>
      <c r="E48" s="94">
        <v>61.9</v>
      </c>
      <c r="F48" s="94">
        <v>64</v>
      </c>
      <c r="G48" s="94">
        <v>68</v>
      </c>
      <c r="H48" s="95">
        <v>72</v>
      </c>
      <c r="I48" s="96">
        <v>74</v>
      </c>
      <c r="J48" s="96">
        <v>72</v>
      </c>
      <c r="K48" s="97">
        <v>77</v>
      </c>
    </row>
    <row r="49" spans="1:11" ht="12.75" customHeight="1" hidden="1">
      <c r="A49" s="90">
        <v>2212</v>
      </c>
      <c r="B49" s="91">
        <v>5134</v>
      </c>
      <c r="C49" s="92" t="s">
        <v>52</v>
      </c>
      <c r="D49" s="93" t="s">
        <v>48</v>
      </c>
      <c r="E49" s="94">
        <v>2.9</v>
      </c>
      <c r="F49" s="94">
        <v>3</v>
      </c>
      <c r="G49" s="94">
        <v>5</v>
      </c>
      <c r="H49" s="95">
        <v>5</v>
      </c>
      <c r="I49" s="96">
        <v>6</v>
      </c>
      <c r="J49" s="96">
        <v>5</v>
      </c>
      <c r="K49" s="97">
        <v>5</v>
      </c>
    </row>
    <row r="50" spans="1:11" ht="12.75" customHeight="1" hidden="1">
      <c r="A50" s="90">
        <v>2212</v>
      </c>
      <c r="B50" s="91">
        <v>5137</v>
      </c>
      <c r="C50" s="92" t="s">
        <v>53</v>
      </c>
      <c r="D50" s="93" t="s">
        <v>48</v>
      </c>
      <c r="E50" s="94">
        <v>22.3</v>
      </c>
      <c r="F50" s="94">
        <v>20</v>
      </c>
      <c r="G50" s="94">
        <v>20</v>
      </c>
      <c r="H50" s="95">
        <v>10</v>
      </c>
      <c r="I50" s="96">
        <v>15</v>
      </c>
      <c r="J50" s="96">
        <v>12</v>
      </c>
      <c r="K50" s="97">
        <v>13</v>
      </c>
    </row>
    <row r="51" spans="1:11" ht="12.75" customHeight="1" hidden="1">
      <c r="A51" s="90">
        <v>2212</v>
      </c>
      <c r="B51" s="91">
        <v>5139</v>
      </c>
      <c r="C51" s="92" t="s">
        <v>54</v>
      </c>
      <c r="D51" s="93" t="s">
        <v>48</v>
      </c>
      <c r="E51" s="94">
        <v>78.1</v>
      </c>
      <c r="F51" s="94">
        <v>90</v>
      </c>
      <c r="G51" s="94">
        <v>90</v>
      </c>
      <c r="H51" s="95">
        <v>100</v>
      </c>
      <c r="I51" s="96">
        <v>110</v>
      </c>
      <c r="J51" s="96">
        <v>120</v>
      </c>
      <c r="K51" s="97">
        <v>130</v>
      </c>
    </row>
    <row r="52" spans="1:11" ht="12.75" customHeight="1" hidden="1">
      <c r="A52" s="90">
        <v>2212</v>
      </c>
      <c r="B52" s="91">
        <v>5156</v>
      </c>
      <c r="C52" s="92" t="s">
        <v>55</v>
      </c>
      <c r="D52" s="93" t="s">
        <v>48</v>
      </c>
      <c r="E52" s="94">
        <v>39.9</v>
      </c>
      <c r="F52" s="94">
        <v>45</v>
      </c>
      <c r="G52" s="94">
        <v>45</v>
      </c>
      <c r="H52" s="95">
        <v>65</v>
      </c>
      <c r="I52" s="96">
        <v>65</v>
      </c>
      <c r="J52" s="96">
        <v>50</v>
      </c>
      <c r="K52" s="97">
        <v>50</v>
      </c>
    </row>
    <row r="53" spans="1:11" ht="12.75" customHeight="1" hidden="1">
      <c r="A53" s="90">
        <v>2212</v>
      </c>
      <c r="B53" s="91">
        <v>5162</v>
      </c>
      <c r="C53" s="92" t="s">
        <v>56</v>
      </c>
      <c r="D53" s="93" t="s">
        <v>48</v>
      </c>
      <c r="E53" s="94">
        <v>0.5</v>
      </c>
      <c r="F53" s="94">
        <v>0.5</v>
      </c>
      <c r="G53" s="94">
        <v>0.5</v>
      </c>
      <c r="H53" s="95">
        <v>1</v>
      </c>
      <c r="I53" s="96">
        <v>1</v>
      </c>
      <c r="J53" s="96">
        <v>2</v>
      </c>
      <c r="K53" s="97">
        <v>2</v>
      </c>
    </row>
    <row r="54" spans="1:11" ht="12.75" customHeight="1" hidden="1">
      <c r="A54" s="90">
        <v>2212</v>
      </c>
      <c r="B54" s="91">
        <v>5163</v>
      </c>
      <c r="C54" s="92" t="s">
        <v>57</v>
      </c>
      <c r="D54" s="93" t="s">
        <v>48</v>
      </c>
      <c r="E54" s="94">
        <v>11.6</v>
      </c>
      <c r="F54" s="94">
        <v>13</v>
      </c>
      <c r="G54" s="94">
        <v>12</v>
      </c>
      <c r="H54" s="95">
        <v>60</v>
      </c>
      <c r="I54" s="96">
        <v>60</v>
      </c>
      <c r="J54" s="96">
        <v>60</v>
      </c>
      <c r="K54" s="97">
        <v>60</v>
      </c>
    </row>
    <row r="55" spans="1:11" ht="12.75" customHeight="1" hidden="1">
      <c r="A55" s="90">
        <v>2212</v>
      </c>
      <c r="B55" s="91">
        <v>5164</v>
      </c>
      <c r="C55" s="92" t="s">
        <v>58</v>
      </c>
      <c r="D55" s="93" t="s">
        <v>48</v>
      </c>
      <c r="E55" s="94"/>
      <c r="F55" s="94"/>
      <c r="G55" s="94"/>
      <c r="H55" s="95"/>
      <c r="I55" s="96"/>
      <c r="J55" s="96">
        <v>2.5</v>
      </c>
      <c r="K55" s="97">
        <v>2.5</v>
      </c>
    </row>
    <row r="56" spans="1:11" ht="12.75" customHeight="1" hidden="1">
      <c r="A56" s="90">
        <v>2212</v>
      </c>
      <c r="B56" s="91">
        <v>5167</v>
      </c>
      <c r="C56" s="92" t="s">
        <v>59</v>
      </c>
      <c r="D56" s="93" t="s">
        <v>48</v>
      </c>
      <c r="E56" s="94">
        <v>0.47</v>
      </c>
      <c r="F56" s="94">
        <v>1</v>
      </c>
      <c r="G56" s="94">
        <v>1</v>
      </c>
      <c r="H56" s="95">
        <v>3</v>
      </c>
      <c r="I56" s="96">
        <v>3</v>
      </c>
      <c r="J56" s="96">
        <v>2</v>
      </c>
      <c r="K56" s="97">
        <v>2</v>
      </c>
    </row>
    <row r="57" spans="1:11" ht="12.75" customHeight="1" hidden="1">
      <c r="A57" s="90">
        <v>2212</v>
      </c>
      <c r="B57" s="91">
        <v>5169</v>
      </c>
      <c r="C57" s="92" t="s">
        <v>60</v>
      </c>
      <c r="D57" s="93" t="s">
        <v>48</v>
      </c>
      <c r="E57" s="94">
        <v>3.8</v>
      </c>
      <c r="F57" s="94">
        <v>12</v>
      </c>
      <c r="G57" s="94">
        <v>12</v>
      </c>
      <c r="H57" s="95">
        <v>4</v>
      </c>
      <c r="I57" s="96">
        <v>5</v>
      </c>
      <c r="J57" s="96">
        <v>20</v>
      </c>
      <c r="K57" s="97">
        <v>20</v>
      </c>
    </row>
    <row r="58" spans="1:11" ht="12.75" customHeight="1" hidden="1">
      <c r="A58" s="90">
        <v>2212</v>
      </c>
      <c r="B58" s="91">
        <v>5171</v>
      </c>
      <c r="C58" s="92" t="s">
        <v>61</v>
      </c>
      <c r="D58" s="93" t="s">
        <v>48</v>
      </c>
      <c r="E58" s="94">
        <v>2039.6</v>
      </c>
      <c r="F58" s="94">
        <v>76</v>
      </c>
      <c r="G58" s="94">
        <v>1377</v>
      </c>
      <c r="H58" s="95">
        <v>80</v>
      </c>
      <c r="I58" s="96">
        <v>110</v>
      </c>
      <c r="J58" s="96">
        <v>150</v>
      </c>
      <c r="K58" s="97">
        <v>160</v>
      </c>
    </row>
    <row r="59" spans="1:11" ht="12.75" customHeight="1" hidden="1">
      <c r="A59" s="90">
        <v>2212</v>
      </c>
      <c r="B59" s="91">
        <v>5424</v>
      </c>
      <c r="C59" s="92" t="s">
        <v>62</v>
      </c>
      <c r="D59" s="93" t="s">
        <v>48</v>
      </c>
      <c r="E59" s="98"/>
      <c r="F59" s="98"/>
      <c r="G59" s="98"/>
      <c r="H59" s="95"/>
      <c r="I59" s="96"/>
      <c r="J59" s="96">
        <v>10</v>
      </c>
      <c r="K59" s="97">
        <v>10</v>
      </c>
    </row>
    <row r="60" spans="1:11" ht="12.75" customHeight="1">
      <c r="A60" s="99">
        <v>2212</v>
      </c>
      <c r="B60" s="78"/>
      <c r="C60" s="100" t="s">
        <v>63</v>
      </c>
      <c r="D60" s="101" t="s">
        <v>48</v>
      </c>
      <c r="E60" s="81"/>
      <c r="F60" s="81"/>
      <c r="G60" s="81"/>
      <c r="H60" s="102">
        <f>SUM(H45:H58)</f>
        <v>1395</v>
      </c>
      <c r="I60" s="103">
        <f>SUM(I45:I58)</f>
        <v>1482</v>
      </c>
      <c r="J60" s="103">
        <f>SUM(J45:J59)</f>
        <v>1505.5</v>
      </c>
      <c r="K60" s="104">
        <f>SUM(K45:K59)</f>
        <v>1594.5</v>
      </c>
    </row>
    <row r="61" spans="1:11" s="107" customFormat="1" ht="12.75" customHeight="1" hidden="1">
      <c r="A61" s="105">
        <v>2321</v>
      </c>
      <c r="B61" s="78">
        <v>5171</v>
      </c>
      <c r="C61" s="79" t="s">
        <v>64</v>
      </c>
      <c r="D61" s="106" t="s">
        <v>65</v>
      </c>
      <c r="E61" s="81">
        <v>9.5</v>
      </c>
      <c r="F61" s="81"/>
      <c r="G61" s="81">
        <v>56</v>
      </c>
      <c r="H61" s="102">
        <v>15</v>
      </c>
      <c r="I61" s="103">
        <v>15</v>
      </c>
      <c r="J61" s="103">
        <v>15</v>
      </c>
      <c r="K61" s="104">
        <v>15</v>
      </c>
    </row>
    <row r="62" spans="1:11" s="107" customFormat="1" ht="12.75" customHeight="1">
      <c r="A62" s="99">
        <v>2321</v>
      </c>
      <c r="B62" s="78"/>
      <c r="C62" s="100" t="s">
        <v>66</v>
      </c>
      <c r="D62" s="106" t="s">
        <v>65</v>
      </c>
      <c r="E62" s="81"/>
      <c r="F62" s="81"/>
      <c r="G62" s="81"/>
      <c r="H62" s="102">
        <f>SUM(H61)</f>
        <v>15</v>
      </c>
      <c r="I62" s="103">
        <f>SUM(I61)</f>
        <v>15</v>
      </c>
      <c r="J62" s="103">
        <f>SUM(J61)</f>
        <v>15</v>
      </c>
      <c r="K62" s="104">
        <f>SUM(K61)</f>
        <v>15</v>
      </c>
    </row>
    <row r="63" spans="1:11" ht="12.75" customHeight="1" hidden="1">
      <c r="A63" s="105">
        <v>3111</v>
      </c>
      <c r="B63" s="78">
        <v>5021</v>
      </c>
      <c r="C63" s="79" t="s">
        <v>67</v>
      </c>
      <c r="D63" s="106" t="s">
        <v>68</v>
      </c>
      <c r="E63" s="81"/>
      <c r="F63" s="81"/>
      <c r="G63" s="81"/>
      <c r="H63" s="102"/>
      <c r="I63" s="103"/>
      <c r="J63" s="103">
        <v>25</v>
      </c>
      <c r="K63" s="104">
        <v>25</v>
      </c>
    </row>
    <row r="64" spans="1:11" ht="12.75" customHeight="1" hidden="1">
      <c r="A64" s="105">
        <v>3111</v>
      </c>
      <c r="B64" s="78">
        <v>5169</v>
      </c>
      <c r="C64" s="79" t="s">
        <v>69</v>
      </c>
      <c r="D64" s="106" t="s">
        <v>68</v>
      </c>
      <c r="E64" s="81"/>
      <c r="F64" s="81"/>
      <c r="G64" s="81"/>
      <c r="H64" s="102"/>
      <c r="I64" s="103"/>
      <c r="J64" s="103">
        <v>15</v>
      </c>
      <c r="K64" s="104">
        <v>20</v>
      </c>
    </row>
    <row r="65" spans="1:11" ht="12.75" customHeight="1" hidden="1">
      <c r="A65" s="105">
        <v>3111</v>
      </c>
      <c r="B65" s="78">
        <v>5331</v>
      </c>
      <c r="C65" s="79" t="s">
        <v>70</v>
      </c>
      <c r="D65" s="106" t="s">
        <v>68</v>
      </c>
      <c r="E65" s="81">
        <v>121.7</v>
      </c>
      <c r="F65" s="81">
        <v>105</v>
      </c>
      <c r="G65" s="81"/>
      <c r="H65" s="102">
        <v>650</v>
      </c>
      <c r="I65" s="103">
        <v>1000</v>
      </c>
      <c r="J65" s="103">
        <v>1250</v>
      </c>
      <c r="K65" s="104">
        <v>1300</v>
      </c>
    </row>
    <row r="66" spans="1:11" ht="12.75" customHeight="1">
      <c r="A66" s="99">
        <v>3111</v>
      </c>
      <c r="B66" s="78"/>
      <c r="C66" s="100" t="s">
        <v>71</v>
      </c>
      <c r="D66" s="106" t="s">
        <v>68</v>
      </c>
      <c r="E66" s="81"/>
      <c r="F66" s="81"/>
      <c r="G66" s="81"/>
      <c r="H66" s="102">
        <f>SUM(H65)</f>
        <v>650</v>
      </c>
      <c r="I66" s="103">
        <f>SUM(I65)</f>
        <v>1000</v>
      </c>
      <c r="J66" s="103">
        <f>SUM(J63:J65)</f>
        <v>1290</v>
      </c>
      <c r="K66" s="108">
        <f>SUM(K63:K65)</f>
        <v>1345</v>
      </c>
    </row>
    <row r="67" spans="1:11" ht="12.75" customHeight="1" hidden="1">
      <c r="A67" s="105">
        <v>3113</v>
      </c>
      <c r="B67" s="78">
        <v>5021</v>
      </c>
      <c r="C67" s="79" t="s">
        <v>67</v>
      </c>
      <c r="D67" s="106" t="s">
        <v>68</v>
      </c>
      <c r="E67" s="81"/>
      <c r="F67" s="81"/>
      <c r="G67" s="81"/>
      <c r="H67" s="102"/>
      <c r="I67" s="103"/>
      <c r="J67" s="103">
        <v>40</v>
      </c>
      <c r="K67" s="104">
        <v>40</v>
      </c>
    </row>
    <row r="68" spans="1:11" ht="12.75" customHeight="1" hidden="1">
      <c r="A68" s="105">
        <v>3113</v>
      </c>
      <c r="B68" s="78">
        <v>5154</v>
      </c>
      <c r="C68" s="79" t="s">
        <v>177</v>
      </c>
      <c r="D68" s="106" t="s">
        <v>68</v>
      </c>
      <c r="E68" s="81"/>
      <c r="F68" s="81"/>
      <c r="G68" s="81"/>
      <c r="H68" s="102"/>
      <c r="I68" s="103"/>
      <c r="J68" s="103">
        <v>10</v>
      </c>
      <c r="K68" s="104">
        <v>10</v>
      </c>
    </row>
    <row r="69" spans="1:11" ht="12.75" customHeight="1" hidden="1">
      <c r="A69" s="105">
        <v>3113</v>
      </c>
      <c r="B69" s="78">
        <v>5164</v>
      </c>
      <c r="C69" s="79" t="s">
        <v>188</v>
      </c>
      <c r="D69" s="106" t="s">
        <v>68</v>
      </c>
      <c r="E69" s="81"/>
      <c r="F69" s="81"/>
      <c r="G69" s="81"/>
      <c r="H69" s="102"/>
      <c r="I69" s="103"/>
      <c r="J69" s="103">
        <v>6</v>
      </c>
      <c r="K69" s="104">
        <v>6</v>
      </c>
    </row>
    <row r="70" spans="1:11" ht="12.75" customHeight="1" hidden="1">
      <c r="A70" s="105">
        <v>3113</v>
      </c>
      <c r="B70" s="78">
        <v>5169</v>
      </c>
      <c r="C70" s="79" t="s">
        <v>69</v>
      </c>
      <c r="D70" s="106" t="s">
        <v>68</v>
      </c>
      <c r="E70" s="81"/>
      <c r="F70" s="81"/>
      <c r="G70" s="81"/>
      <c r="H70" s="102"/>
      <c r="I70" s="103"/>
      <c r="J70" s="103">
        <v>15</v>
      </c>
      <c r="K70" s="104">
        <v>20</v>
      </c>
    </row>
    <row r="71" spans="1:11" ht="12.75" customHeight="1" hidden="1">
      <c r="A71" s="105">
        <v>3113</v>
      </c>
      <c r="B71" s="78">
        <v>5331</v>
      </c>
      <c r="C71" s="79" t="s">
        <v>72</v>
      </c>
      <c r="D71" s="101" t="s">
        <v>68</v>
      </c>
      <c r="E71" s="81">
        <v>1386.5</v>
      </c>
      <c r="F71" s="81">
        <v>1100</v>
      </c>
      <c r="G71" s="81">
        <v>1200</v>
      </c>
      <c r="H71" s="102">
        <v>1400</v>
      </c>
      <c r="I71" s="103">
        <v>1500</v>
      </c>
      <c r="J71" s="103">
        <v>1800</v>
      </c>
      <c r="K71" s="104">
        <v>1850</v>
      </c>
    </row>
    <row r="72" spans="1:11" ht="12.75" customHeight="1">
      <c r="A72" s="99">
        <v>3113</v>
      </c>
      <c r="B72" s="78"/>
      <c r="C72" s="100" t="s">
        <v>73</v>
      </c>
      <c r="D72" s="80" t="s">
        <v>68</v>
      </c>
      <c r="E72" s="81"/>
      <c r="F72" s="81"/>
      <c r="G72" s="81"/>
      <c r="H72" s="102">
        <f>SUM(H71)</f>
        <v>1400</v>
      </c>
      <c r="I72" s="103">
        <f>SUM(I71)</f>
        <v>1500</v>
      </c>
      <c r="J72" s="103">
        <f>SUM(J67:J71)</f>
        <v>1871</v>
      </c>
      <c r="K72" s="108">
        <f>SUM(K67:K71)</f>
        <v>1926</v>
      </c>
    </row>
    <row r="73" spans="1:12" ht="12.75" customHeight="1" hidden="1">
      <c r="A73" s="90">
        <v>3319</v>
      </c>
      <c r="B73" s="91">
        <v>5021</v>
      </c>
      <c r="C73" s="92" t="s">
        <v>49</v>
      </c>
      <c r="D73" s="93" t="s">
        <v>74</v>
      </c>
      <c r="E73" s="98"/>
      <c r="F73" s="98"/>
      <c r="G73" s="98"/>
      <c r="H73" s="98"/>
      <c r="I73" s="109"/>
      <c r="J73" s="95">
        <v>20</v>
      </c>
      <c r="K73" s="97">
        <v>20</v>
      </c>
      <c r="L73" s="109"/>
    </row>
    <row r="74" spans="1:12" ht="12.75" customHeight="1" hidden="1">
      <c r="A74" s="90">
        <v>3319</v>
      </c>
      <c r="B74" s="91">
        <v>5151</v>
      </c>
      <c r="C74" s="92" t="s">
        <v>184</v>
      </c>
      <c r="D74" s="93" t="s">
        <v>74</v>
      </c>
      <c r="E74" s="98"/>
      <c r="F74" s="98"/>
      <c r="G74" s="98"/>
      <c r="H74" s="98"/>
      <c r="I74" s="109"/>
      <c r="J74" s="95">
        <v>2</v>
      </c>
      <c r="K74" s="97">
        <v>2</v>
      </c>
      <c r="L74" s="109"/>
    </row>
    <row r="75" spans="1:12" ht="12.75" customHeight="1" hidden="1">
      <c r="A75" s="90">
        <v>3319</v>
      </c>
      <c r="B75" s="91">
        <v>5153</v>
      </c>
      <c r="C75" s="92" t="s">
        <v>185</v>
      </c>
      <c r="D75" s="93" t="s">
        <v>74</v>
      </c>
      <c r="E75" s="98"/>
      <c r="F75" s="98"/>
      <c r="G75" s="98"/>
      <c r="H75" s="98"/>
      <c r="I75" s="109"/>
      <c r="J75" s="95">
        <v>20</v>
      </c>
      <c r="K75" s="97">
        <v>20</v>
      </c>
      <c r="L75" s="109"/>
    </row>
    <row r="76" spans="1:12" ht="12.75" customHeight="1" hidden="1">
      <c r="A76" s="90">
        <v>3319</v>
      </c>
      <c r="B76" s="91">
        <v>5154</v>
      </c>
      <c r="C76" s="92" t="s">
        <v>186</v>
      </c>
      <c r="D76" s="93" t="s">
        <v>74</v>
      </c>
      <c r="E76" s="98"/>
      <c r="F76" s="98"/>
      <c r="G76" s="98"/>
      <c r="H76" s="98"/>
      <c r="I76" s="109"/>
      <c r="J76" s="95">
        <v>28</v>
      </c>
      <c r="K76" s="97">
        <v>28</v>
      </c>
      <c r="L76" s="109"/>
    </row>
    <row r="77" spans="1:12" ht="12.75" customHeight="1" hidden="1">
      <c r="A77" s="90">
        <v>3319</v>
      </c>
      <c r="B77" s="91">
        <v>5169</v>
      </c>
      <c r="C77" s="92" t="s">
        <v>75</v>
      </c>
      <c r="D77" s="93" t="s">
        <v>74</v>
      </c>
      <c r="E77" s="98"/>
      <c r="F77" s="98"/>
      <c r="G77" s="98"/>
      <c r="H77" s="98"/>
      <c r="I77" s="109"/>
      <c r="J77" s="95">
        <v>70</v>
      </c>
      <c r="K77" s="97">
        <v>80</v>
      </c>
      <c r="L77" s="109"/>
    </row>
    <row r="78" spans="1:12" ht="12.75" customHeight="1" hidden="1">
      <c r="A78" s="90">
        <v>3319</v>
      </c>
      <c r="B78" s="91">
        <v>5171</v>
      </c>
      <c r="C78" s="92" t="s">
        <v>187</v>
      </c>
      <c r="D78" s="93" t="s">
        <v>74</v>
      </c>
      <c r="E78" s="98"/>
      <c r="F78" s="98"/>
      <c r="G78" s="98"/>
      <c r="H78" s="98"/>
      <c r="I78" s="109"/>
      <c r="J78" s="95">
        <v>10</v>
      </c>
      <c r="K78" s="97">
        <v>10</v>
      </c>
      <c r="L78" s="109"/>
    </row>
    <row r="79" spans="1:12" ht="12.75" customHeight="1" hidden="1">
      <c r="A79" s="90">
        <v>3319</v>
      </c>
      <c r="B79" s="91">
        <v>5175</v>
      </c>
      <c r="C79" s="92" t="s">
        <v>76</v>
      </c>
      <c r="D79" s="93" t="s">
        <v>74</v>
      </c>
      <c r="E79" s="98"/>
      <c r="F79" s="98"/>
      <c r="G79" s="98"/>
      <c r="H79" s="98"/>
      <c r="I79" s="109">
        <v>20</v>
      </c>
      <c r="J79" s="95">
        <v>10</v>
      </c>
      <c r="K79" s="97">
        <v>15</v>
      </c>
      <c r="L79" s="109"/>
    </row>
    <row r="80" spans="1:11" ht="12.75" customHeight="1">
      <c r="A80" s="99">
        <v>3319</v>
      </c>
      <c r="B80" s="78"/>
      <c r="C80" s="100" t="s">
        <v>77</v>
      </c>
      <c r="D80" s="101" t="s">
        <v>74</v>
      </c>
      <c r="E80" s="81"/>
      <c r="F80" s="81"/>
      <c r="G80" s="81"/>
      <c r="H80" s="102">
        <v>20</v>
      </c>
      <c r="I80" s="103">
        <v>20</v>
      </c>
      <c r="J80" s="103">
        <f>SUM(J73:J79)</f>
        <v>160</v>
      </c>
      <c r="K80" s="108">
        <f>SUM(K73:K79)</f>
        <v>175</v>
      </c>
    </row>
    <row r="81" spans="1:11" ht="12.75" customHeight="1" hidden="1">
      <c r="A81" s="105">
        <v>3349</v>
      </c>
      <c r="B81" s="78">
        <v>5169</v>
      </c>
      <c r="C81" s="79" t="s">
        <v>78</v>
      </c>
      <c r="D81" s="101" t="s">
        <v>74</v>
      </c>
      <c r="E81" s="81">
        <v>56.3</v>
      </c>
      <c r="F81" s="81">
        <v>70</v>
      </c>
      <c r="G81" s="81">
        <v>70</v>
      </c>
      <c r="H81" s="102">
        <v>192</v>
      </c>
      <c r="I81" s="103">
        <v>76</v>
      </c>
      <c r="J81" s="103">
        <v>85</v>
      </c>
      <c r="K81" s="104">
        <v>90</v>
      </c>
    </row>
    <row r="82" spans="1:11" ht="12.75" customHeight="1">
      <c r="A82" s="99">
        <v>3349</v>
      </c>
      <c r="B82" s="78"/>
      <c r="C82" s="100" t="s">
        <v>79</v>
      </c>
      <c r="D82" s="101" t="s">
        <v>74</v>
      </c>
      <c r="E82" s="81"/>
      <c r="F82" s="81"/>
      <c r="G82" s="81"/>
      <c r="H82" s="102">
        <f>SUM(H81)</f>
        <v>192</v>
      </c>
      <c r="I82" s="103">
        <f>SUM(I81)</f>
        <v>76</v>
      </c>
      <c r="J82" s="103">
        <f>SUM(J81)</f>
        <v>85</v>
      </c>
      <c r="K82" s="104">
        <f>SUM(K81)</f>
        <v>90</v>
      </c>
    </row>
    <row r="83" spans="1:11" ht="12.75" customHeight="1" hidden="1">
      <c r="A83" s="105">
        <v>3419</v>
      </c>
      <c r="B83" s="78">
        <v>5229</v>
      </c>
      <c r="C83" s="79" t="s">
        <v>80</v>
      </c>
      <c r="D83" s="101" t="s">
        <v>74</v>
      </c>
      <c r="E83" s="81">
        <v>110</v>
      </c>
      <c r="F83" s="81">
        <v>10</v>
      </c>
      <c r="G83" s="81">
        <v>170</v>
      </c>
      <c r="H83" s="102">
        <v>15</v>
      </c>
      <c r="I83" s="103">
        <v>15</v>
      </c>
      <c r="J83" s="103">
        <v>20</v>
      </c>
      <c r="K83" s="104">
        <v>20</v>
      </c>
    </row>
    <row r="84" spans="1:11" ht="12.75" customHeight="1">
      <c r="A84" s="99">
        <v>3419</v>
      </c>
      <c r="B84" s="78"/>
      <c r="C84" s="100" t="s">
        <v>81</v>
      </c>
      <c r="D84" s="101" t="s">
        <v>74</v>
      </c>
      <c r="E84" s="81"/>
      <c r="F84" s="81"/>
      <c r="G84" s="81"/>
      <c r="H84" s="102">
        <f>SUM(H83)</f>
        <v>15</v>
      </c>
      <c r="I84" s="103">
        <f>SUM(I83)</f>
        <v>15</v>
      </c>
      <c r="J84" s="103">
        <f>SUM(J83)</f>
        <v>20</v>
      </c>
      <c r="K84" s="104">
        <f>SUM(K83)</f>
        <v>20</v>
      </c>
    </row>
    <row r="85" spans="1:11" ht="12.75" customHeight="1" hidden="1">
      <c r="A85" s="105">
        <v>3429</v>
      </c>
      <c r="B85" s="78">
        <v>5229</v>
      </c>
      <c r="C85" s="79" t="s">
        <v>82</v>
      </c>
      <c r="D85" s="101" t="s">
        <v>83</v>
      </c>
      <c r="E85" s="81">
        <v>15</v>
      </c>
      <c r="F85" s="81">
        <v>15</v>
      </c>
      <c r="G85" s="81">
        <v>20</v>
      </c>
      <c r="H85" s="102">
        <v>15</v>
      </c>
      <c r="I85" s="103">
        <v>15</v>
      </c>
      <c r="J85" s="103">
        <v>15</v>
      </c>
      <c r="K85" s="104">
        <v>15</v>
      </c>
    </row>
    <row r="86" spans="1:11" ht="12.75" customHeight="1">
      <c r="A86" s="99">
        <v>3429</v>
      </c>
      <c r="B86" s="78"/>
      <c r="C86" s="100" t="s">
        <v>84</v>
      </c>
      <c r="D86" s="101" t="s">
        <v>83</v>
      </c>
      <c r="E86" s="81"/>
      <c r="F86" s="81"/>
      <c r="G86" s="81"/>
      <c r="H86" s="102">
        <f>SUM(H85)</f>
        <v>15</v>
      </c>
      <c r="I86" s="103">
        <f>SUM(I85)</f>
        <v>15</v>
      </c>
      <c r="J86" s="103">
        <f>SUM(J85)</f>
        <v>15</v>
      </c>
      <c r="K86" s="104">
        <f>SUM(K85)</f>
        <v>15</v>
      </c>
    </row>
    <row r="87" spans="1:11" ht="12.75" customHeight="1" hidden="1">
      <c r="A87" s="105">
        <v>3745</v>
      </c>
      <c r="B87" s="78">
        <v>5137</v>
      </c>
      <c r="C87" s="79" t="s">
        <v>53</v>
      </c>
      <c r="D87" s="101" t="s">
        <v>65</v>
      </c>
      <c r="E87" s="81"/>
      <c r="F87" s="81"/>
      <c r="G87" s="81"/>
      <c r="H87" s="102">
        <v>10</v>
      </c>
      <c r="I87" s="103">
        <v>10</v>
      </c>
      <c r="J87" s="103">
        <v>15</v>
      </c>
      <c r="K87" s="104">
        <v>20</v>
      </c>
    </row>
    <row r="88" spans="1:11" ht="12.75" customHeight="1" hidden="1">
      <c r="A88" s="105">
        <v>3745</v>
      </c>
      <c r="B88" s="78">
        <v>5139</v>
      </c>
      <c r="C88" s="79" t="s">
        <v>54</v>
      </c>
      <c r="D88" s="101" t="s">
        <v>65</v>
      </c>
      <c r="E88" s="81">
        <v>50.5</v>
      </c>
      <c r="F88" s="81">
        <v>30</v>
      </c>
      <c r="G88" s="81">
        <v>30</v>
      </c>
      <c r="H88" s="102">
        <v>20</v>
      </c>
      <c r="I88" s="103">
        <v>10</v>
      </c>
      <c r="J88" s="103">
        <v>40</v>
      </c>
      <c r="K88" s="104">
        <v>45</v>
      </c>
    </row>
    <row r="89" spans="1:11" ht="12.75" customHeight="1" hidden="1">
      <c r="A89" s="105">
        <v>3745</v>
      </c>
      <c r="B89" s="78">
        <v>5156</v>
      </c>
      <c r="C89" s="79" t="s">
        <v>85</v>
      </c>
      <c r="D89" s="101" t="s">
        <v>65</v>
      </c>
      <c r="E89" s="81"/>
      <c r="F89" s="81"/>
      <c r="G89" s="81"/>
      <c r="H89" s="102"/>
      <c r="I89" s="103"/>
      <c r="J89" s="103">
        <v>25</v>
      </c>
      <c r="K89" s="104">
        <v>30</v>
      </c>
    </row>
    <row r="90" spans="1:11" ht="12.75" customHeight="1" hidden="1">
      <c r="A90" s="105">
        <v>3745</v>
      </c>
      <c r="B90" s="78">
        <v>5169</v>
      </c>
      <c r="C90" s="79" t="s">
        <v>75</v>
      </c>
      <c r="D90" s="101" t="s">
        <v>65</v>
      </c>
      <c r="E90" s="81"/>
      <c r="F90" s="81">
        <v>10</v>
      </c>
      <c r="G90" s="81"/>
      <c r="H90" s="102">
        <v>40</v>
      </c>
      <c r="I90" s="103">
        <v>10</v>
      </c>
      <c r="J90" s="103">
        <v>80</v>
      </c>
      <c r="K90" s="104">
        <v>90</v>
      </c>
    </row>
    <row r="91" spans="1:11" ht="12.75" customHeight="1" hidden="1">
      <c r="A91" s="105">
        <v>3745</v>
      </c>
      <c r="B91" s="78">
        <v>5171</v>
      </c>
      <c r="C91" s="79" t="s">
        <v>178</v>
      </c>
      <c r="D91" s="101" t="s">
        <v>65</v>
      </c>
      <c r="E91" s="81"/>
      <c r="F91" s="81"/>
      <c r="G91" s="81"/>
      <c r="H91" s="102"/>
      <c r="I91" s="103"/>
      <c r="J91" s="103">
        <v>5</v>
      </c>
      <c r="K91" s="104">
        <v>10</v>
      </c>
    </row>
    <row r="92" spans="1:11" ht="12.75" customHeight="1">
      <c r="A92" s="99">
        <v>3745</v>
      </c>
      <c r="B92" s="78"/>
      <c r="C92" s="100" t="s">
        <v>86</v>
      </c>
      <c r="D92" s="101" t="s">
        <v>65</v>
      </c>
      <c r="E92" s="81"/>
      <c r="F92" s="81"/>
      <c r="G92" s="81"/>
      <c r="H92" s="102">
        <f>SUM(H87:H90)</f>
        <v>70</v>
      </c>
      <c r="I92" s="103">
        <f>SUM(I87:I90)</f>
        <v>30</v>
      </c>
      <c r="J92" s="103">
        <f>SUM(J87:J91)</f>
        <v>165</v>
      </c>
      <c r="K92" s="104">
        <f>SUM(K87:K91)</f>
        <v>195</v>
      </c>
    </row>
    <row r="93" spans="1:11" ht="12.75" customHeight="1" hidden="1">
      <c r="A93" s="105">
        <v>5512</v>
      </c>
      <c r="B93" s="78">
        <v>5137</v>
      </c>
      <c r="C93" s="79" t="s">
        <v>53</v>
      </c>
      <c r="D93" s="101" t="s">
        <v>87</v>
      </c>
      <c r="E93" s="81">
        <v>246</v>
      </c>
      <c r="F93" s="81"/>
      <c r="G93" s="81"/>
      <c r="H93" s="102">
        <v>3</v>
      </c>
      <c r="I93" s="103">
        <v>4</v>
      </c>
      <c r="J93" s="103">
        <v>4</v>
      </c>
      <c r="K93" s="104">
        <v>4</v>
      </c>
    </row>
    <row r="94" spans="1:11" ht="12.75" customHeight="1" hidden="1">
      <c r="A94" s="105">
        <v>5512</v>
      </c>
      <c r="B94" s="78">
        <v>5139</v>
      </c>
      <c r="C94" s="79" t="s">
        <v>54</v>
      </c>
      <c r="D94" s="101" t="s">
        <v>87</v>
      </c>
      <c r="E94" s="81">
        <v>69.7</v>
      </c>
      <c r="F94" s="81">
        <v>7</v>
      </c>
      <c r="G94" s="81"/>
      <c r="H94" s="102">
        <v>1</v>
      </c>
      <c r="I94" s="103">
        <v>2</v>
      </c>
      <c r="J94" s="103">
        <v>2</v>
      </c>
      <c r="K94" s="104">
        <v>2</v>
      </c>
    </row>
    <row r="95" spans="1:11" ht="12.75" customHeight="1" hidden="1">
      <c r="A95" s="105">
        <v>5512</v>
      </c>
      <c r="B95" s="78">
        <v>5154</v>
      </c>
      <c r="C95" s="79" t="s">
        <v>88</v>
      </c>
      <c r="D95" s="101" t="s">
        <v>87</v>
      </c>
      <c r="E95" s="81">
        <v>22.9</v>
      </c>
      <c r="F95" s="81">
        <v>25</v>
      </c>
      <c r="G95" s="81">
        <v>25</v>
      </c>
      <c r="H95" s="102">
        <v>25</v>
      </c>
      <c r="I95" s="103">
        <v>25</v>
      </c>
      <c r="J95" s="103">
        <v>55</v>
      </c>
      <c r="K95" s="104">
        <v>60</v>
      </c>
    </row>
    <row r="96" spans="1:11" ht="12.75" customHeight="1" hidden="1">
      <c r="A96" s="105">
        <v>5512</v>
      </c>
      <c r="B96" s="78">
        <v>5156</v>
      </c>
      <c r="C96" s="79" t="s">
        <v>85</v>
      </c>
      <c r="D96" s="101" t="s">
        <v>87</v>
      </c>
      <c r="E96" s="81">
        <v>20.2</v>
      </c>
      <c r="F96" s="81">
        <v>15</v>
      </c>
      <c r="G96" s="81">
        <v>20</v>
      </c>
      <c r="H96" s="102">
        <v>7</v>
      </c>
      <c r="I96" s="103">
        <v>10</v>
      </c>
      <c r="J96" s="103">
        <v>6</v>
      </c>
      <c r="K96" s="104">
        <v>7</v>
      </c>
    </row>
    <row r="97" spans="1:11" ht="12.75" customHeight="1" hidden="1">
      <c r="A97" s="105">
        <v>5512</v>
      </c>
      <c r="B97" s="78">
        <v>5163</v>
      </c>
      <c r="C97" s="79" t="s">
        <v>89</v>
      </c>
      <c r="D97" s="101" t="s">
        <v>87</v>
      </c>
      <c r="E97" s="81">
        <v>2.4</v>
      </c>
      <c r="F97" s="81">
        <v>3</v>
      </c>
      <c r="G97" s="81">
        <v>3</v>
      </c>
      <c r="H97" s="102">
        <v>7</v>
      </c>
      <c r="I97" s="103">
        <v>3</v>
      </c>
      <c r="J97" s="103">
        <v>3</v>
      </c>
      <c r="K97" s="104">
        <v>3</v>
      </c>
    </row>
    <row r="98" spans="1:11" ht="12.75" customHeight="1" hidden="1">
      <c r="A98" s="105">
        <v>5512</v>
      </c>
      <c r="B98" s="78">
        <v>5167</v>
      </c>
      <c r="C98" s="79" t="s">
        <v>90</v>
      </c>
      <c r="D98" s="101" t="s">
        <v>87</v>
      </c>
      <c r="E98" s="81">
        <v>21.3</v>
      </c>
      <c r="F98" s="81"/>
      <c r="G98" s="81">
        <v>4</v>
      </c>
      <c r="H98" s="102">
        <v>5</v>
      </c>
      <c r="I98" s="103">
        <v>4</v>
      </c>
      <c r="J98" s="103">
        <v>5</v>
      </c>
      <c r="K98" s="104">
        <v>5</v>
      </c>
    </row>
    <row r="99" spans="1:11" ht="12.75" customHeight="1" hidden="1">
      <c r="A99" s="105">
        <v>5512</v>
      </c>
      <c r="B99" s="78">
        <v>5169</v>
      </c>
      <c r="C99" s="79" t="s">
        <v>75</v>
      </c>
      <c r="D99" s="101" t="s">
        <v>87</v>
      </c>
      <c r="E99" s="81">
        <v>2.2</v>
      </c>
      <c r="F99" s="81">
        <v>3</v>
      </c>
      <c r="G99" s="81">
        <v>3</v>
      </c>
      <c r="H99" s="102">
        <v>4</v>
      </c>
      <c r="I99" s="103">
        <v>5</v>
      </c>
      <c r="J99" s="103">
        <v>15</v>
      </c>
      <c r="K99" s="104">
        <v>20</v>
      </c>
    </row>
    <row r="100" spans="1:11" ht="12.75" customHeight="1" hidden="1">
      <c r="A100" s="105">
        <v>5512</v>
      </c>
      <c r="B100" s="78">
        <v>5171</v>
      </c>
      <c r="C100" s="79" t="s">
        <v>91</v>
      </c>
      <c r="D100" s="101" t="s">
        <v>87</v>
      </c>
      <c r="E100" s="81">
        <v>200.4</v>
      </c>
      <c r="F100" s="81"/>
      <c r="G100" s="81"/>
      <c r="H100" s="102">
        <v>4</v>
      </c>
      <c r="I100" s="103">
        <v>5</v>
      </c>
      <c r="J100" s="103">
        <v>5</v>
      </c>
      <c r="K100" s="104">
        <v>5</v>
      </c>
    </row>
    <row r="101" spans="1:11" ht="12.75" customHeight="1">
      <c r="A101" s="99">
        <v>5512</v>
      </c>
      <c r="B101" s="78"/>
      <c r="C101" s="100" t="s">
        <v>92</v>
      </c>
      <c r="D101" s="101" t="s">
        <v>87</v>
      </c>
      <c r="E101" s="81"/>
      <c r="F101" s="81"/>
      <c r="G101" s="81"/>
      <c r="H101" s="102">
        <f>SUM(H93:H100)</f>
        <v>56</v>
      </c>
      <c r="I101" s="103">
        <f>SUM(I93:I100)</f>
        <v>58</v>
      </c>
      <c r="J101" s="103">
        <f>SUM(J93:J100)</f>
        <v>95</v>
      </c>
      <c r="K101" s="104">
        <f>SUM(K93:K100)</f>
        <v>106</v>
      </c>
    </row>
    <row r="102" spans="1:11" ht="12.75" customHeight="1" hidden="1">
      <c r="A102" s="105">
        <v>4351</v>
      </c>
      <c r="B102" s="91">
        <v>5021</v>
      </c>
      <c r="C102" s="92" t="s">
        <v>49</v>
      </c>
      <c r="D102" s="93" t="s">
        <v>83</v>
      </c>
      <c r="E102" s="81"/>
      <c r="F102" s="81"/>
      <c r="G102" s="81"/>
      <c r="H102" s="102"/>
      <c r="I102" s="103"/>
      <c r="J102" s="103">
        <v>120</v>
      </c>
      <c r="K102" s="104">
        <v>130</v>
      </c>
    </row>
    <row r="103" spans="1:11" ht="12.75" customHeight="1" hidden="1">
      <c r="A103" s="105">
        <v>4351</v>
      </c>
      <c r="B103" s="91">
        <v>5031</v>
      </c>
      <c r="C103" s="92" t="s">
        <v>50</v>
      </c>
      <c r="D103" s="93" t="s">
        <v>83</v>
      </c>
      <c r="E103" s="81"/>
      <c r="F103" s="81"/>
      <c r="G103" s="81"/>
      <c r="H103" s="102"/>
      <c r="I103" s="103"/>
      <c r="J103" s="103">
        <v>30</v>
      </c>
      <c r="K103" s="104">
        <v>33</v>
      </c>
    </row>
    <row r="104" spans="1:11" ht="12.75" customHeight="1" hidden="1">
      <c r="A104" s="105">
        <v>4351</v>
      </c>
      <c r="B104" s="91">
        <v>5032</v>
      </c>
      <c r="C104" s="92" t="s">
        <v>51</v>
      </c>
      <c r="D104" s="93" t="s">
        <v>83</v>
      </c>
      <c r="E104" s="81"/>
      <c r="F104" s="81"/>
      <c r="G104" s="81"/>
      <c r="H104" s="102"/>
      <c r="I104" s="103"/>
      <c r="J104" s="103">
        <v>10</v>
      </c>
      <c r="K104" s="104">
        <v>12</v>
      </c>
    </row>
    <row r="105" spans="1:11" ht="12.75" customHeight="1" hidden="1">
      <c r="A105" s="105">
        <v>4351</v>
      </c>
      <c r="B105" s="91">
        <v>5132</v>
      </c>
      <c r="C105" s="92" t="s">
        <v>180</v>
      </c>
      <c r="D105" s="93" t="s">
        <v>83</v>
      </c>
      <c r="E105" s="81"/>
      <c r="F105" s="81"/>
      <c r="G105" s="81"/>
      <c r="H105" s="102"/>
      <c r="I105" s="103"/>
      <c r="J105" s="103">
        <v>4</v>
      </c>
      <c r="K105" s="104">
        <v>6</v>
      </c>
    </row>
    <row r="106" spans="1:11" ht="12.75" customHeight="1" hidden="1">
      <c r="A106" s="105">
        <v>4351</v>
      </c>
      <c r="B106" s="91">
        <v>5139</v>
      </c>
      <c r="C106" s="92" t="s">
        <v>160</v>
      </c>
      <c r="D106" s="93" t="s">
        <v>83</v>
      </c>
      <c r="E106" s="81"/>
      <c r="F106" s="81"/>
      <c r="G106" s="81"/>
      <c r="H106" s="102"/>
      <c r="I106" s="103"/>
      <c r="J106" s="103">
        <v>3</v>
      </c>
      <c r="K106" s="104">
        <v>5</v>
      </c>
    </row>
    <row r="107" spans="1:11" ht="12.75" customHeight="1" hidden="1">
      <c r="A107" s="105">
        <v>4351</v>
      </c>
      <c r="B107" s="91">
        <v>5167</v>
      </c>
      <c r="C107" s="92" t="s">
        <v>90</v>
      </c>
      <c r="D107" s="93" t="s">
        <v>83</v>
      </c>
      <c r="E107" s="81"/>
      <c r="F107" s="81"/>
      <c r="G107" s="81"/>
      <c r="H107" s="102"/>
      <c r="I107" s="103"/>
      <c r="J107" s="103">
        <v>4</v>
      </c>
      <c r="K107" s="104">
        <v>4</v>
      </c>
    </row>
    <row r="108" spans="1:11" ht="12.75" customHeight="1" hidden="1">
      <c r="A108" s="105">
        <v>4351</v>
      </c>
      <c r="B108" s="283">
        <v>5162</v>
      </c>
      <c r="C108" s="342" t="s">
        <v>56</v>
      </c>
      <c r="D108" s="93" t="s">
        <v>83</v>
      </c>
      <c r="E108" s="81"/>
      <c r="F108" s="81"/>
      <c r="G108" s="81"/>
      <c r="H108" s="102"/>
      <c r="I108" s="103"/>
      <c r="J108" s="103">
        <v>4</v>
      </c>
      <c r="K108" s="104">
        <v>5</v>
      </c>
    </row>
    <row r="109" spans="1:11" ht="12.75" customHeight="1" hidden="1">
      <c r="A109" s="105">
        <v>4351</v>
      </c>
      <c r="B109" s="78">
        <v>5156</v>
      </c>
      <c r="C109" s="79" t="s">
        <v>85</v>
      </c>
      <c r="D109" s="93" t="s">
        <v>83</v>
      </c>
      <c r="E109" s="81"/>
      <c r="F109" s="81"/>
      <c r="G109" s="81"/>
      <c r="H109" s="102"/>
      <c r="I109" s="103"/>
      <c r="J109" s="103">
        <v>12</v>
      </c>
      <c r="K109" s="104">
        <v>15</v>
      </c>
    </row>
    <row r="110" spans="1:11" ht="12.75" customHeight="1" hidden="1">
      <c r="A110" s="105">
        <v>4351</v>
      </c>
      <c r="B110" s="78">
        <v>5172</v>
      </c>
      <c r="C110" s="79" t="s">
        <v>103</v>
      </c>
      <c r="D110" s="331" t="s">
        <v>83</v>
      </c>
      <c r="E110" s="81"/>
      <c r="F110" s="81"/>
      <c r="G110" s="81"/>
      <c r="H110" s="102"/>
      <c r="I110" s="103"/>
      <c r="J110" s="103">
        <v>13</v>
      </c>
      <c r="K110" s="104">
        <v>0</v>
      </c>
    </row>
    <row r="111" spans="1:11" ht="12.75" customHeight="1">
      <c r="A111" s="99">
        <v>4351</v>
      </c>
      <c r="B111" s="78"/>
      <c r="C111" s="100" t="s">
        <v>189</v>
      </c>
      <c r="D111" s="101" t="s">
        <v>83</v>
      </c>
      <c r="E111" s="81"/>
      <c r="F111" s="81"/>
      <c r="G111" s="81"/>
      <c r="H111" s="102"/>
      <c r="I111" s="103"/>
      <c r="J111" s="103">
        <f>SUM(J102:J110)</f>
        <v>200</v>
      </c>
      <c r="K111" s="108">
        <f>SUM(K102:K110)</f>
        <v>210</v>
      </c>
    </row>
    <row r="112" spans="1:11" ht="12.75" customHeight="1" hidden="1">
      <c r="A112" s="105">
        <v>6112</v>
      </c>
      <c r="B112" s="78">
        <v>5023</v>
      </c>
      <c r="C112" s="79" t="s">
        <v>93</v>
      </c>
      <c r="D112" s="101" t="s">
        <v>13</v>
      </c>
      <c r="E112" s="81">
        <v>732.9</v>
      </c>
      <c r="F112" s="81">
        <v>720</v>
      </c>
      <c r="G112" s="81">
        <v>765</v>
      </c>
      <c r="H112" s="102">
        <v>1100</v>
      </c>
      <c r="I112" s="103">
        <v>1200</v>
      </c>
      <c r="J112" s="103">
        <v>1180</v>
      </c>
      <c r="K112" s="104">
        <v>1210</v>
      </c>
    </row>
    <row r="113" spans="1:11" ht="12.75" customHeight="1" hidden="1">
      <c r="A113" s="105">
        <v>6112</v>
      </c>
      <c r="B113" s="78">
        <v>5031</v>
      </c>
      <c r="C113" s="79" t="s">
        <v>50</v>
      </c>
      <c r="D113" s="101" t="s">
        <v>13</v>
      </c>
      <c r="E113" s="81">
        <v>116.2</v>
      </c>
      <c r="F113" s="81">
        <v>118</v>
      </c>
      <c r="G113" s="81">
        <v>125</v>
      </c>
      <c r="H113" s="102">
        <v>253</v>
      </c>
      <c r="I113" s="103">
        <v>276</v>
      </c>
      <c r="J113" s="103">
        <v>265</v>
      </c>
      <c r="K113" s="104">
        <v>280</v>
      </c>
    </row>
    <row r="114" spans="1:11" ht="12.75" customHeight="1" hidden="1">
      <c r="A114" s="105">
        <v>6112</v>
      </c>
      <c r="B114" s="78">
        <v>5032</v>
      </c>
      <c r="C114" s="79" t="s">
        <v>51</v>
      </c>
      <c r="D114" s="101" t="s">
        <v>13</v>
      </c>
      <c r="E114" s="81">
        <v>40.2</v>
      </c>
      <c r="F114" s="81">
        <v>43</v>
      </c>
      <c r="G114" s="81">
        <v>50</v>
      </c>
      <c r="H114" s="102">
        <v>88</v>
      </c>
      <c r="I114" s="103">
        <v>96</v>
      </c>
      <c r="J114" s="103">
        <v>108</v>
      </c>
      <c r="K114" s="104">
        <v>111</v>
      </c>
    </row>
    <row r="115" spans="1:11" ht="12.75" customHeight="1" hidden="1">
      <c r="A115" s="105">
        <v>6112</v>
      </c>
      <c r="B115" s="78">
        <v>5162</v>
      </c>
      <c r="C115" s="79" t="s">
        <v>56</v>
      </c>
      <c r="D115" s="101" t="s">
        <v>13</v>
      </c>
      <c r="E115" s="81"/>
      <c r="F115" s="81"/>
      <c r="G115" s="81"/>
      <c r="H115" s="102"/>
      <c r="I115" s="103"/>
      <c r="J115" s="103">
        <v>30</v>
      </c>
      <c r="K115" s="104">
        <v>35</v>
      </c>
    </row>
    <row r="116" spans="1:11" ht="12.75" customHeight="1" hidden="1">
      <c r="A116" s="105">
        <v>6112</v>
      </c>
      <c r="B116" s="78">
        <v>5167</v>
      </c>
      <c r="C116" s="79" t="s">
        <v>90</v>
      </c>
      <c r="D116" s="101" t="s">
        <v>13</v>
      </c>
      <c r="E116" s="81"/>
      <c r="F116" s="81"/>
      <c r="G116" s="81"/>
      <c r="H116" s="102"/>
      <c r="I116" s="103"/>
      <c r="J116" s="103">
        <v>10</v>
      </c>
      <c r="K116" s="104">
        <v>10</v>
      </c>
    </row>
    <row r="117" spans="1:11" ht="12.75" customHeight="1" hidden="1">
      <c r="A117" s="105">
        <v>6112</v>
      </c>
      <c r="B117" s="78">
        <v>5173</v>
      </c>
      <c r="C117" s="79" t="s">
        <v>104</v>
      </c>
      <c r="D117" s="101" t="s">
        <v>13</v>
      </c>
      <c r="E117" s="81"/>
      <c r="F117" s="81"/>
      <c r="G117" s="81"/>
      <c r="H117" s="102"/>
      <c r="I117" s="103"/>
      <c r="J117" s="103">
        <v>5</v>
      </c>
      <c r="K117" s="104">
        <v>5</v>
      </c>
    </row>
    <row r="118" spans="1:11" ht="12.75" customHeight="1" hidden="1">
      <c r="A118" s="105">
        <v>6112</v>
      </c>
      <c r="B118" s="78">
        <v>5424</v>
      </c>
      <c r="C118" s="79" t="s">
        <v>62</v>
      </c>
      <c r="D118" s="101" t="s">
        <v>13</v>
      </c>
      <c r="E118" s="81"/>
      <c r="F118" s="81"/>
      <c r="G118" s="81"/>
      <c r="H118" s="102"/>
      <c r="I118" s="103"/>
      <c r="J118" s="103">
        <v>20</v>
      </c>
      <c r="K118" s="104">
        <v>20</v>
      </c>
    </row>
    <row r="119" spans="1:11" ht="12.75" customHeight="1">
      <c r="A119" s="99">
        <v>6112</v>
      </c>
      <c r="B119" s="78"/>
      <c r="C119" s="100" t="s">
        <v>94</v>
      </c>
      <c r="D119" s="101" t="s">
        <v>13</v>
      </c>
      <c r="E119" s="81"/>
      <c r="F119" s="81"/>
      <c r="G119" s="81"/>
      <c r="H119" s="102">
        <f>SUM(H112:H114)</f>
        <v>1441</v>
      </c>
      <c r="I119" s="103">
        <f>SUM(I112:I114)</f>
        <v>1572</v>
      </c>
      <c r="J119" s="103">
        <f>SUM(J112:J118)</f>
        <v>1618</v>
      </c>
      <c r="K119" s="104">
        <f>SUM(K112:K118)</f>
        <v>1671</v>
      </c>
    </row>
    <row r="120" spans="1:11" ht="12.75" customHeight="1" hidden="1">
      <c r="A120" s="105">
        <v>6171</v>
      </c>
      <c r="B120" s="78">
        <v>5011</v>
      </c>
      <c r="C120" s="79" t="s">
        <v>95</v>
      </c>
      <c r="D120" s="101" t="s">
        <v>13</v>
      </c>
      <c r="E120" s="81">
        <v>1894</v>
      </c>
      <c r="F120" s="81">
        <v>1950</v>
      </c>
      <c r="G120" s="81">
        <v>2200</v>
      </c>
      <c r="H120" s="102">
        <v>2350</v>
      </c>
      <c r="I120" s="103">
        <v>2400</v>
      </c>
      <c r="J120" s="103">
        <v>2300</v>
      </c>
      <c r="K120" s="104">
        <v>2400</v>
      </c>
    </row>
    <row r="121" spans="1:11" ht="12.75" customHeight="1" hidden="1">
      <c r="A121" s="105">
        <v>6171</v>
      </c>
      <c r="B121" s="78">
        <v>5021</v>
      </c>
      <c r="C121" s="79" t="s">
        <v>49</v>
      </c>
      <c r="D121" s="101" t="s">
        <v>13</v>
      </c>
      <c r="E121" s="81">
        <v>67.9</v>
      </c>
      <c r="F121" s="81">
        <v>80</v>
      </c>
      <c r="G121" s="81">
        <v>80</v>
      </c>
      <c r="H121" s="102">
        <v>50</v>
      </c>
      <c r="I121" s="103">
        <v>80</v>
      </c>
      <c r="J121" s="103">
        <v>200</v>
      </c>
      <c r="K121" s="104">
        <v>200</v>
      </c>
    </row>
    <row r="122" spans="1:11" ht="12.75" customHeight="1" hidden="1">
      <c r="A122" s="105">
        <v>6171</v>
      </c>
      <c r="B122" s="78">
        <v>5031</v>
      </c>
      <c r="C122" s="79" t="s">
        <v>50</v>
      </c>
      <c r="D122" s="101" t="s">
        <v>13</v>
      </c>
      <c r="E122" s="81">
        <v>499.2</v>
      </c>
      <c r="F122" s="81">
        <v>507</v>
      </c>
      <c r="G122" s="81">
        <v>570</v>
      </c>
      <c r="H122" s="102">
        <v>611</v>
      </c>
      <c r="I122" s="103">
        <v>624</v>
      </c>
      <c r="J122" s="103">
        <v>600</v>
      </c>
      <c r="K122" s="104">
        <v>610</v>
      </c>
    </row>
    <row r="123" spans="1:11" ht="12.75" customHeight="1" hidden="1">
      <c r="A123" s="105">
        <v>6171</v>
      </c>
      <c r="B123" s="78">
        <v>5032</v>
      </c>
      <c r="C123" s="79" t="s">
        <v>51</v>
      </c>
      <c r="D123" s="101" t="s">
        <v>13</v>
      </c>
      <c r="E123" s="81">
        <v>172.8</v>
      </c>
      <c r="F123" s="81">
        <v>176</v>
      </c>
      <c r="G123" s="81">
        <v>200</v>
      </c>
      <c r="H123" s="102">
        <v>211</v>
      </c>
      <c r="I123" s="103">
        <v>216</v>
      </c>
      <c r="J123" s="103">
        <v>216</v>
      </c>
      <c r="K123" s="104">
        <v>226</v>
      </c>
    </row>
    <row r="124" spans="1:11" ht="12.75" customHeight="1" hidden="1">
      <c r="A124" s="105">
        <v>6171</v>
      </c>
      <c r="B124" s="78">
        <v>5038</v>
      </c>
      <c r="C124" s="79" t="s">
        <v>96</v>
      </c>
      <c r="D124" s="101" t="s">
        <v>13</v>
      </c>
      <c r="E124" s="81">
        <v>13</v>
      </c>
      <c r="F124" s="81">
        <v>17</v>
      </c>
      <c r="G124" s="81">
        <v>20</v>
      </c>
      <c r="H124" s="102">
        <v>20</v>
      </c>
      <c r="I124" s="103">
        <v>23</v>
      </c>
      <c r="J124" s="103">
        <v>13</v>
      </c>
      <c r="K124" s="104">
        <v>15</v>
      </c>
    </row>
    <row r="125" spans="1:11" ht="12.75" customHeight="1" hidden="1">
      <c r="A125" s="105">
        <v>6171</v>
      </c>
      <c r="B125" s="78">
        <v>5136</v>
      </c>
      <c r="C125" s="79" t="s">
        <v>97</v>
      </c>
      <c r="D125" s="101" t="s">
        <v>13</v>
      </c>
      <c r="E125" s="81">
        <v>25</v>
      </c>
      <c r="F125" s="81">
        <v>25</v>
      </c>
      <c r="G125" s="81">
        <v>25</v>
      </c>
      <c r="H125" s="102">
        <v>25</v>
      </c>
      <c r="I125" s="103">
        <v>22</v>
      </c>
      <c r="J125" s="103">
        <v>15</v>
      </c>
      <c r="K125" s="104">
        <v>20</v>
      </c>
    </row>
    <row r="126" spans="1:11" ht="12.75" customHeight="1" hidden="1">
      <c r="A126" s="105">
        <v>6171</v>
      </c>
      <c r="B126" s="78">
        <v>5137</v>
      </c>
      <c r="C126" s="79" t="s">
        <v>53</v>
      </c>
      <c r="D126" s="101" t="s">
        <v>13</v>
      </c>
      <c r="E126" s="81">
        <v>338.5</v>
      </c>
      <c r="F126" s="81">
        <v>90</v>
      </c>
      <c r="G126" s="81">
        <v>170</v>
      </c>
      <c r="H126" s="102">
        <v>100</v>
      </c>
      <c r="I126" s="103">
        <v>110</v>
      </c>
      <c r="J126" s="103">
        <v>150</v>
      </c>
      <c r="K126" s="104">
        <v>160</v>
      </c>
    </row>
    <row r="127" spans="1:11" ht="12.75" customHeight="1" hidden="1">
      <c r="A127" s="105">
        <v>6171</v>
      </c>
      <c r="B127" s="78">
        <v>5139</v>
      </c>
      <c r="C127" s="79" t="s">
        <v>54</v>
      </c>
      <c r="D127" s="101" t="s">
        <v>13</v>
      </c>
      <c r="E127" s="81">
        <v>94.8</v>
      </c>
      <c r="F127" s="81">
        <v>92</v>
      </c>
      <c r="G127" s="81">
        <v>140</v>
      </c>
      <c r="H127" s="102">
        <v>65</v>
      </c>
      <c r="I127" s="103">
        <v>70</v>
      </c>
      <c r="J127" s="103">
        <v>80</v>
      </c>
      <c r="K127" s="104">
        <v>90</v>
      </c>
    </row>
    <row r="128" spans="1:11" ht="12.75" customHeight="1" hidden="1">
      <c r="A128" s="105">
        <v>6171</v>
      </c>
      <c r="B128" s="78">
        <v>5151</v>
      </c>
      <c r="C128" s="79" t="s">
        <v>98</v>
      </c>
      <c r="D128" s="101" t="s">
        <v>13</v>
      </c>
      <c r="E128" s="81">
        <v>4.2</v>
      </c>
      <c r="F128" s="81">
        <v>6</v>
      </c>
      <c r="G128" s="81">
        <v>6</v>
      </c>
      <c r="H128" s="102">
        <v>15</v>
      </c>
      <c r="I128" s="103">
        <v>14</v>
      </c>
      <c r="J128" s="103">
        <v>10</v>
      </c>
      <c r="K128" s="104">
        <v>15</v>
      </c>
    </row>
    <row r="129" spans="1:11" ht="12.75" customHeight="1" hidden="1">
      <c r="A129" s="105">
        <v>6171</v>
      </c>
      <c r="B129" s="78">
        <v>5153</v>
      </c>
      <c r="C129" s="79" t="s">
        <v>99</v>
      </c>
      <c r="D129" s="101" t="s">
        <v>13</v>
      </c>
      <c r="E129" s="81">
        <v>73.1</v>
      </c>
      <c r="F129" s="81">
        <v>100</v>
      </c>
      <c r="G129" s="81">
        <v>100</v>
      </c>
      <c r="H129" s="102">
        <v>90</v>
      </c>
      <c r="I129" s="103">
        <v>100</v>
      </c>
      <c r="J129" s="103">
        <v>100</v>
      </c>
      <c r="K129" s="104">
        <v>110</v>
      </c>
    </row>
    <row r="130" spans="1:11" ht="12.75" customHeight="1" hidden="1">
      <c r="A130" s="105">
        <v>6171</v>
      </c>
      <c r="B130" s="78">
        <v>5154</v>
      </c>
      <c r="C130" s="79" t="s">
        <v>88</v>
      </c>
      <c r="D130" s="101" t="s">
        <v>13</v>
      </c>
      <c r="E130" s="81">
        <v>61.5</v>
      </c>
      <c r="F130" s="81">
        <v>60</v>
      </c>
      <c r="G130" s="81">
        <v>70</v>
      </c>
      <c r="H130" s="102">
        <v>100</v>
      </c>
      <c r="I130" s="103">
        <v>120</v>
      </c>
      <c r="J130" s="103">
        <v>170</v>
      </c>
      <c r="K130" s="104">
        <v>180</v>
      </c>
    </row>
    <row r="131" spans="1:11" ht="12.75" customHeight="1" hidden="1">
      <c r="A131" s="105">
        <v>6171</v>
      </c>
      <c r="B131" s="78">
        <v>5161</v>
      </c>
      <c r="C131" s="79" t="s">
        <v>100</v>
      </c>
      <c r="D131" s="101" t="s">
        <v>13</v>
      </c>
      <c r="E131" s="81">
        <v>13.4</v>
      </c>
      <c r="F131" s="81">
        <v>30</v>
      </c>
      <c r="G131" s="81">
        <v>25</v>
      </c>
      <c r="H131" s="102">
        <v>25</v>
      </c>
      <c r="I131" s="103">
        <v>22</v>
      </c>
      <c r="J131" s="103">
        <v>20</v>
      </c>
      <c r="K131" s="104">
        <v>20</v>
      </c>
    </row>
    <row r="132" spans="1:11" ht="12.75" customHeight="1" hidden="1">
      <c r="A132" s="105">
        <v>6171</v>
      </c>
      <c r="B132" s="78">
        <v>5162</v>
      </c>
      <c r="C132" s="79" t="s">
        <v>56</v>
      </c>
      <c r="D132" s="101" t="s">
        <v>13</v>
      </c>
      <c r="E132" s="81">
        <v>115</v>
      </c>
      <c r="F132" s="81">
        <v>155</v>
      </c>
      <c r="G132" s="81">
        <v>140</v>
      </c>
      <c r="H132" s="102">
        <v>110</v>
      </c>
      <c r="I132" s="103">
        <v>140</v>
      </c>
      <c r="J132" s="103">
        <v>80</v>
      </c>
      <c r="K132" s="104">
        <v>85</v>
      </c>
    </row>
    <row r="133" spans="1:11" ht="12.75" customHeight="1" hidden="1">
      <c r="A133" s="105">
        <v>6171</v>
      </c>
      <c r="B133" s="78">
        <v>5163</v>
      </c>
      <c r="C133" s="79" t="s">
        <v>57</v>
      </c>
      <c r="D133" s="101" t="s">
        <v>13</v>
      </c>
      <c r="E133" s="81">
        <v>78</v>
      </c>
      <c r="F133" s="81">
        <v>42</v>
      </c>
      <c r="G133" s="81">
        <v>142</v>
      </c>
      <c r="H133" s="102">
        <v>110</v>
      </c>
      <c r="I133" s="103">
        <v>110</v>
      </c>
      <c r="J133" s="103">
        <v>115</v>
      </c>
      <c r="K133" s="104">
        <v>120</v>
      </c>
    </row>
    <row r="134" spans="1:11" ht="12.75" customHeight="1" hidden="1">
      <c r="A134" s="105">
        <v>6171</v>
      </c>
      <c r="B134" s="78">
        <v>5166</v>
      </c>
      <c r="C134" s="79" t="s">
        <v>101</v>
      </c>
      <c r="D134" s="101" t="s">
        <v>13</v>
      </c>
      <c r="E134" s="81">
        <v>392</v>
      </c>
      <c r="F134" s="81">
        <v>650</v>
      </c>
      <c r="G134" s="81">
        <v>300</v>
      </c>
      <c r="H134" s="102">
        <v>50</v>
      </c>
      <c r="I134" s="103">
        <v>50</v>
      </c>
      <c r="J134" s="103">
        <v>50</v>
      </c>
      <c r="K134" s="104">
        <v>50</v>
      </c>
    </row>
    <row r="135" spans="1:11" ht="12.75" customHeight="1" hidden="1">
      <c r="A135" s="105">
        <v>6171</v>
      </c>
      <c r="B135" s="78">
        <v>5167</v>
      </c>
      <c r="C135" s="79" t="s">
        <v>59</v>
      </c>
      <c r="D135" s="101" t="s">
        <v>13</v>
      </c>
      <c r="E135" s="81">
        <v>38.3</v>
      </c>
      <c r="F135" s="81">
        <v>67</v>
      </c>
      <c r="G135" s="81">
        <v>65</v>
      </c>
      <c r="H135" s="102">
        <v>60</v>
      </c>
      <c r="I135" s="103">
        <v>70</v>
      </c>
      <c r="J135" s="103">
        <v>75</v>
      </c>
      <c r="K135" s="104">
        <v>80</v>
      </c>
    </row>
    <row r="136" spans="1:11" ht="12.75" customHeight="1" hidden="1">
      <c r="A136" s="105">
        <v>6171</v>
      </c>
      <c r="B136" s="78">
        <v>5168</v>
      </c>
      <c r="C136" s="79" t="s">
        <v>102</v>
      </c>
      <c r="D136" s="101" t="s">
        <v>13</v>
      </c>
      <c r="E136" s="81"/>
      <c r="F136" s="81"/>
      <c r="G136" s="81"/>
      <c r="H136" s="102">
        <v>100</v>
      </c>
      <c r="I136" s="103">
        <v>100</v>
      </c>
      <c r="J136" s="103">
        <v>80</v>
      </c>
      <c r="K136" s="104">
        <v>90</v>
      </c>
    </row>
    <row r="137" spans="1:11" ht="12.75" customHeight="1" hidden="1">
      <c r="A137" s="105">
        <v>6171</v>
      </c>
      <c r="B137" s="78">
        <v>5169</v>
      </c>
      <c r="C137" s="79" t="s">
        <v>75</v>
      </c>
      <c r="D137" s="101" t="s">
        <v>13</v>
      </c>
      <c r="E137" s="81">
        <v>226.5</v>
      </c>
      <c r="F137" s="81">
        <v>170</v>
      </c>
      <c r="G137" s="81">
        <v>220</v>
      </c>
      <c r="H137" s="102">
        <v>335</v>
      </c>
      <c r="I137" s="103">
        <v>310</v>
      </c>
      <c r="J137" s="103">
        <v>450</v>
      </c>
      <c r="K137" s="104">
        <v>500</v>
      </c>
    </row>
    <row r="138" spans="1:11" ht="12.75" hidden="1">
      <c r="A138" s="105">
        <v>6171</v>
      </c>
      <c r="B138" s="78">
        <v>5171</v>
      </c>
      <c r="C138" s="79" t="s">
        <v>91</v>
      </c>
      <c r="D138" s="101" t="s">
        <v>13</v>
      </c>
      <c r="E138" s="81">
        <v>315.2</v>
      </c>
      <c r="F138" s="81">
        <v>220</v>
      </c>
      <c r="G138" s="81">
        <v>200</v>
      </c>
      <c r="H138" s="102">
        <v>110</v>
      </c>
      <c r="I138" s="103">
        <v>120</v>
      </c>
      <c r="J138" s="103">
        <v>50</v>
      </c>
      <c r="K138" s="104">
        <v>60</v>
      </c>
    </row>
    <row r="139" spans="1:11" ht="12.75" customHeight="1" hidden="1">
      <c r="A139" s="105">
        <v>6171</v>
      </c>
      <c r="B139" s="78">
        <v>5172</v>
      </c>
      <c r="C139" s="79" t="s">
        <v>103</v>
      </c>
      <c r="D139" s="101" t="s">
        <v>13</v>
      </c>
      <c r="E139" s="81">
        <v>17</v>
      </c>
      <c r="F139" s="81"/>
      <c r="G139" s="81">
        <v>32</v>
      </c>
      <c r="H139" s="102">
        <v>10</v>
      </c>
      <c r="I139" s="103">
        <v>10</v>
      </c>
      <c r="J139" s="103">
        <v>10</v>
      </c>
      <c r="K139" s="104">
        <v>10</v>
      </c>
    </row>
    <row r="140" spans="1:11" ht="12.75" customHeight="1" hidden="1">
      <c r="A140" s="105">
        <v>6171</v>
      </c>
      <c r="B140" s="78">
        <v>5173</v>
      </c>
      <c r="C140" s="79" t="s">
        <v>104</v>
      </c>
      <c r="D140" s="101" t="s">
        <v>13</v>
      </c>
      <c r="E140" s="81">
        <v>1.5</v>
      </c>
      <c r="F140" s="81">
        <v>10</v>
      </c>
      <c r="G140" s="81">
        <v>10</v>
      </c>
      <c r="H140" s="102">
        <v>10</v>
      </c>
      <c r="I140" s="103">
        <v>10</v>
      </c>
      <c r="J140" s="103">
        <v>15</v>
      </c>
      <c r="K140" s="104">
        <v>15</v>
      </c>
    </row>
    <row r="141" spans="1:11" ht="12.75" customHeight="1" hidden="1">
      <c r="A141" s="105">
        <v>6171</v>
      </c>
      <c r="B141" s="78">
        <v>5175</v>
      </c>
      <c r="C141" s="79" t="s">
        <v>76</v>
      </c>
      <c r="D141" s="101" t="s">
        <v>13</v>
      </c>
      <c r="E141" s="81">
        <v>17.9</v>
      </c>
      <c r="F141" s="81">
        <v>20</v>
      </c>
      <c r="G141" s="81">
        <v>25</v>
      </c>
      <c r="H141" s="102">
        <v>20</v>
      </c>
      <c r="I141" s="103">
        <v>20</v>
      </c>
      <c r="J141" s="103">
        <v>12</v>
      </c>
      <c r="K141" s="104">
        <v>15</v>
      </c>
    </row>
    <row r="142" spans="1:11" ht="12.75" customHeight="1" hidden="1">
      <c r="A142" s="105">
        <v>6171</v>
      </c>
      <c r="B142" s="78">
        <v>5194</v>
      </c>
      <c r="C142" s="79" t="s">
        <v>105</v>
      </c>
      <c r="D142" s="101" t="s">
        <v>13</v>
      </c>
      <c r="E142" s="81">
        <v>17.7</v>
      </c>
      <c r="F142" s="81">
        <v>35</v>
      </c>
      <c r="G142" s="81">
        <v>41.7</v>
      </c>
      <c r="H142" s="102">
        <v>40</v>
      </c>
      <c r="I142" s="103">
        <v>35</v>
      </c>
      <c r="J142" s="103">
        <v>40</v>
      </c>
      <c r="K142" s="104">
        <v>50</v>
      </c>
    </row>
    <row r="143" spans="1:11" ht="12.75" customHeight="1" hidden="1">
      <c r="A143" s="105">
        <v>6171</v>
      </c>
      <c r="B143" s="78">
        <v>5361</v>
      </c>
      <c r="C143" s="79" t="s">
        <v>106</v>
      </c>
      <c r="D143" s="101" t="s">
        <v>13</v>
      </c>
      <c r="E143" s="81">
        <v>3</v>
      </c>
      <c r="F143" s="81">
        <v>3.5</v>
      </c>
      <c r="G143" s="81">
        <v>3.5</v>
      </c>
      <c r="H143" s="102">
        <v>5</v>
      </c>
      <c r="I143" s="103">
        <v>3</v>
      </c>
      <c r="J143" s="103">
        <v>5</v>
      </c>
      <c r="K143" s="104">
        <v>6</v>
      </c>
    </row>
    <row r="144" spans="1:11" ht="12.75" customHeight="1" hidden="1">
      <c r="A144" s="105">
        <v>6171</v>
      </c>
      <c r="B144" s="78">
        <v>5424</v>
      </c>
      <c r="C144" s="79" t="s">
        <v>62</v>
      </c>
      <c r="D144" s="101" t="s">
        <v>13</v>
      </c>
      <c r="E144" s="81"/>
      <c r="F144" s="81"/>
      <c r="G144" s="81"/>
      <c r="H144" s="102"/>
      <c r="I144" s="103"/>
      <c r="J144" s="103">
        <v>50</v>
      </c>
      <c r="K144" s="104">
        <v>50</v>
      </c>
    </row>
    <row r="145" spans="1:11" ht="12.75" customHeight="1" hidden="1">
      <c r="A145" s="110">
        <v>6171</v>
      </c>
      <c r="B145" s="111">
        <v>5909</v>
      </c>
      <c r="C145" s="112" t="s">
        <v>107</v>
      </c>
      <c r="D145" s="113" t="s">
        <v>13</v>
      </c>
      <c r="E145" s="114"/>
      <c r="F145" s="114"/>
      <c r="G145" s="114"/>
      <c r="H145" s="115">
        <v>0</v>
      </c>
      <c r="I145" s="116">
        <v>1000</v>
      </c>
      <c r="J145" s="116">
        <v>1000</v>
      </c>
      <c r="K145" s="117">
        <v>1000</v>
      </c>
    </row>
    <row r="146" spans="1:11" ht="12.75" customHeight="1">
      <c r="A146" s="99">
        <v>6171</v>
      </c>
      <c r="B146" s="78"/>
      <c r="C146" s="100" t="s">
        <v>108</v>
      </c>
      <c r="D146" s="101" t="s">
        <v>13</v>
      </c>
      <c r="E146" s="81"/>
      <c r="F146" s="81"/>
      <c r="G146" s="81"/>
      <c r="H146" s="102">
        <f>SUM(H120:H145)</f>
        <v>4622</v>
      </c>
      <c r="I146" s="103">
        <f>SUM(I120:I145)</f>
        <v>5779</v>
      </c>
      <c r="J146" s="103">
        <f>SUM(J120:J145)</f>
        <v>5906</v>
      </c>
      <c r="K146" s="104">
        <f>SUM(K120:K145)</f>
        <v>6177</v>
      </c>
    </row>
    <row r="147" spans="1:11" ht="12.75" customHeight="1" hidden="1">
      <c r="A147" s="105">
        <v>6310</v>
      </c>
      <c r="B147" s="78">
        <v>5163</v>
      </c>
      <c r="C147" s="79" t="s">
        <v>57</v>
      </c>
      <c r="D147" s="101" t="s">
        <v>22</v>
      </c>
      <c r="E147" s="81">
        <v>12.8</v>
      </c>
      <c r="F147" s="81">
        <v>18</v>
      </c>
      <c r="G147" s="81">
        <v>18</v>
      </c>
      <c r="H147" s="102">
        <v>15</v>
      </c>
      <c r="I147" s="103">
        <v>18</v>
      </c>
      <c r="J147" s="103">
        <v>15</v>
      </c>
      <c r="K147" s="104">
        <v>20</v>
      </c>
    </row>
    <row r="148" spans="1:11" ht="12.75" customHeight="1">
      <c r="A148" s="99">
        <v>6310</v>
      </c>
      <c r="B148" s="78"/>
      <c r="C148" s="100" t="s">
        <v>109</v>
      </c>
      <c r="D148" s="101" t="s">
        <v>22</v>
      </c>
      <c r="E148" s="81"/>
      <c r="F148" s="81"/>
      <c r="G148" s="81"/>
      <c r="H148" s="102">
        <f>SUM(H147)</f>
        <v>15</v>
      </c>
      <c r="I148" s="103">
        <f>SUM(I147)</f>
        <v>18</v>
      </c>
      <c r="J148" s="103">
        <f>SUM(J147)</f>
        <v>15</v>
      </c>
      <c r="K148" s="104">
        <f>SUM(K147)</f>
        <v>20</v>
      </c>
    </row>
    <row r="149" spans="1:11" ht="12.75" customHeight="1" hidden="1">
      <c r="A149" s="105">
        <v>6330</v>
      </c>
      <c r="B149" s="78">
        <v>5342</v>
      </c>
      <c r="C149" s="79" t="s">
        <v>110</v>
      </c>
      <c r="D149" s="101" t="s">
        <v>22</v>
      </c>
      <c r="E149" s="81">
        <v>60.9</v>
      </c>
      <c r="F149" s="81"/>
      <c r="G149" s="81">
        <v>65</v>
      </c>
      <c r="H149" s="102">
        <v>78</v>
      </c>
      <c r="I149" s="103">
        <v>80</v>
      </c>
      <c r="J149" s="103">
        <v>0</v>
      </c>
      <c r="K149" s="104">
        <v>0</v>
      </c>
    </row>
    <row r="150" spans="1:11" ht="12.75" customHeight="1" hidden="1">
      <c r="A150" s="105">
        <v>6330</v>
      </c>
      <c r="B150" s="78">
        <v>5345</v>
      </c>
      <c r="C150" s="79" t="s">
        <v>111</v>
      </c>
      <c r="D150" s="101" t="s">
        <v>22</v>
      </c>
      <c r="E150" s="81">
        <v>71.9</v>
      </c>
      <c r="F150" s="118"/>
      <c r="G150" s="82">
        <v>75</v>
      </c>
      <c r="H150" s="102">
        <v>78</v>
      </c>
      <c r="I150" s="103">
        <v>80</v>
      </c>
      <c r="J150" s="103">
        <v>0</v>
      </c>
      <c r="K150" s="104">
        <v>0</v>
      </c>
    </row>
    <row r="151" spans="1:11" ht="12.75" customHeight="1">
      <c r="A151" s="119">
        <v>6330</v>
      </c>
      <c r="B151" s="120"/>
      <c r="C151" s="121" t="s">
        <v>112</v>
      </c>
      <c r="D151" s="122" t="s">
        <v>22</v>
      </c>
      <c r="E151" s="123"/>
      <c r="F151" s="124"/>
      <c r="G151" s="125"/>
      <c r="H151" s="126">
        <f>SUM(H149:H150)</f>
        <v>156</v>
      </c>
      <c r="I151" s="127">
        <f>SUM(I149:I150)</f>
        <v>160</v>
      </c>
      <c r="J151" s="127">
        <v>0</v>
      </c>
      <c r="K151" s="128">
        <v>0</v>
      </c>
    </row>
    <row r="152" spans="1:11" ht="12.75">
      <c r="A152" s="348" t="s">
        <v>113</v>
      </c>
      <c r="B152" s="349"/>
      <c r="C152" s="349"/>
      <c r="D152" s="350"/>
      <c r="E152" s="129">
        <f>SUM(E45:E150)</f>
        <v>10991.969999999998</v>
      </c>
      <c r="F152" s="129">
        <f>SUM(F45:F150)</f>
        <v>8017</v>
      </c>
      <c r="G152" s="129">
        <f>SUM(G45:G150)</f>
        <v>10059.7</v>
      </c>
      <c r="H152" s="129">
        <f>H60+H62+H66+H72+H80+H82+H84+H86+H92+H101+H119+H146+H148+H151</f>
        <v>10062</v>
      </c>
      <c r="I152" s="130">
        <f>I60+I62+I66+I72+I80+I82+I84+I86+I92+I101+I119+I146+I148+I151</f>
        <v>11740</v>
      </c>
      <c r="J152" s="130">
        <f>J60+J62+J66+J72+J80+J82+J84+J86+J92+J101+J111+J119+J146+J148+J151</f>
        <v>12960.5</v>
      </c>
      <c r="K152" s="343">
        <f>K60+K62+K66+K72+K80+K82+K84+K86+K92+K101+K111+K119+K146+K148+K151</f>
        <v>13559.5</v>
      </c>
    </row>
    <row r="153" spans="1:11" ht="12.75" hidden="1">
      <c r="A153" s="131">
        <v>2212</v>
      </c>
      <c r="B153" s="132">
        <v>6121</v>
      </c>
      <c r="C153" s="133" t="s">
        <v>114</v>
      </c>
      <c r="D153" s="134" t="s">
        <v>48</v>
      </c>
      <c r="E153" s="94">
        <v>1242.1</v>
      </c>
      <c r="F153" s="94">
        <v>8000</v>
      </c>
      <c r="G153" s="94">
        <v>4200</v>
      </c>
      <c r="H153" s="95"/>
      <c r="I153" s="96"/>
      <c r="J153" s="135"/>
      <c r="K153" s="97"/>
    </row>
    <row r="154" spans="1:11" ht="12.75" hidden="1">
      <c r="A154" s="90">
        <v>2212</v>
      </c>
      <c r="B154" s="91">
        <v>6122</v>
      </c>
      <c r="C154" s="133" t="s">
        <v>115</v>
      </c>
      <c r="D154" s="136" t="s">
        <v>48</v>
      </c>
      <c r="E154" s="94"/>
      <c r="F154" s="94"/>
      <c r="G154" s="94"/>
      <c r="H154" s="95"/>
      <c r="I154" s="96"/>
      <c r="J154" s="135"/>
      <c r="K154" s="97"/>
    </row>
    <row r="155" spans="1:11" ht="12.75">
      <c r="A155" s="137">
        <v>2212</v>
      </c>
      <c r="B155" s="138"/>
      <c r="C155" s="139" t="s">
        <v>116</v>
      </c>
      <c r="D155" s="134" t="s">
        <v>48</v>
      </c>
      <c r="E155" s="140"/>
      <c r="F155" s="140"/>
      <c r="G155" s="140"/>
      <c r="H155" s="141"/>
      <c r="I155" s="142">
        <f>I153</f>
        <v>0</v>
      </c>
      <c r="J155" s="141"/>
      <c r="K155" s="143"/>
    </row>
    <row r="156" spans="1:11" ht="12.75" hidden="1">
      <c r="A156" s="144">
        <v>2219</v>
      </c>
      <c r="B156" s="138">
        <v>6121</v>
      </c>
      <c r="C156" s="133" t="s">
        <v>117</v>
      </c>
      <c r="D156" s="134" t="s">
        <v>48</v>
      </c>
      <c r="E156" s="140"/>
      <c r="F156" s="140"/>
      <c r="G156" s="140"/>
      <c r="H156" s="141"/>
      <c r="I156" s="135"/>
      <c r="J156" s="135"/>
      <c r="K156" s="143"/>
    </row>
    <row r="157" spans="1:11" ht="12.75" hidden="1">
      <c r="A157" s="145">
        <v>2310</v>
      </c>
      <c r="B157" s="146">
        <v>6121</v>
      </c>
      <c r="C157" s="133" t="s">
        <v>118</v>
      </c>
      <c r="D157" s="136" t="s">
        <v>65</v>
      </c>
      <c r="E157" s="140">
        <v>553.9</v>
      </c>
      <c r="F157" s="140"/>
      <c r="G157" s="140"/>
      <c r="H157" s="141"/>
      <c r="I157" s="135"/>
      <c r="J157" s="135"/>
      <c r="K157" s="143"/>
    </row>
    <row r="158" spans="1:11" ht="12.75" hidden="1">
      <c r="A158" s="145">
        <v>2321</v>
      </c>
      <c r="B158" s="146">
        <v>6121</v>
      </c>
      <c r="C158" s="133" t="s">
        <v>119</v>
      </c>
      <c r="D158" s="136" t="s">
        <v>65</v>
      </c>
      <c r="E158" s="140">
        <v>2555.9</v>
      </c>
      <c r="F158" s="140"/>
      <c r="G158" s="140"/>
      <c r="H158" s="141"/>
      <c r="I158" s="135"/>
      <c r="J158" s="135"/>
      <c r="K158" s="143"/>
    </row>
    <row r="159" spans="1:11" ht="12.75" hidden="1">
      <c r="A159" s="145">
        <v>3111</v>
      </c>
      <c r="B159" s="146">
        <v>6121</v>
      </c>
      <c r="C159" s="133" t="s">
        <v>120</v>
      </c>
      <c r="D159" s="136" t="s">
        <v>68</v>
      </c>
      <c r="E159" s="140"/>
      <c r="F159" s="140"/>
      <c r="G159" s="140">
        <v>200</v>
      </c>
      <c r="H159" s="141"/>
      <c r="I159" s="135"/>
      <c r="J159" s="135"/>
      <c r="K159" s="143"/>
    </row>
    <row r="160" spans="1:11" ht="12.75" hidden="1">
      <c r="A160" s="145">
        <v>3113</v>
      </c>
      <c r="B160" s="146">
        <v>6121</v>
      </c>
      <c r="C160" s="133" t="s">
        <v>121</v>
      </c>
      <c r="D160" s="136" t="s">
        <v>68</v>
      </c>
      <c r="E160" s="140">
        <v>2107.5</v>
      </c>
      <c r="F160" s="140">
        <v>3500</v>
      </c>
      <c r="G160" s="140">
        <v>2400</v>
      </c>
      <c r="H160" s="141"/>
      <c r="I160" s="135">
        <v>28000</v>
      </c>
      <c r="J160" s="135">
        <v>19000</v>
      </c>
      <c r="K160" s="143"/>
    </row>
    <row r="161" spans="1:11" ht="12.75">
      <c r="A161" s="147">
        <v>3113</v>
      </c>
      <c r="B161" s="146"/>
      <c r="C161" s="139" t="s">
        <v>73</v>
      </c>
      <c r="D161" s="136" t="s">
        <v>68</v>
      </c>
      <c r="E161" s="140"/>
      <c r="F161" s="140"/>
      <c r="G161" s="140"/>
      <c r="H161" s="141"/>
      <c r="I161" s="142">
        <f>SUM(I160)</f>
        <v>28000</v>
      </c>
      <c r="J161" s="141">
        <f>SUM(J160)</f>
        <v>19000</v>
      </c>
      <c r="K161" s="143"/>
    </row>
    <row r="162" spans="1:11" ht="12.75" hidden="1">
      <c r="A162" s="145">
        <v>3612</v>
      </c>
      <c r="B162" s="146">
        <v>6121</v>
      </c>
      <c r="C162" s="133" t="s">
        <v>122</v>
      </c>
      <c r="D162" s="136" t="s">
        <v>123</v>
      </c>
      <c r="E162" s="140"/>
      <c r="F162" s="140"/>
      <c r="G162" s="140"/>
      <c r="H162" s="141"/>
      <c r="I162" s="135"/>
      <c r="J162" s="135"/>
      <c r="K162" s="143"/>
    </row>
    <row r="163" spans="1:11" ht="12.75">
      <c r="A163" s="147">
        <v>3612</v>
      </c>
      <c r="B163" s="146"/>
      <c r="C163" s="139" t="s">
        <v>124</v>
      </c>
      <c r="D163" s="136" t="s">
        <v>123</v>
      </c>
      <c r="E163" s="140"/>
      <c r="F163" s="140"/>
      <c r="G163" s="140"/>
      <c r="H163" s="141"/>
      <c r="I163" s="135">
        <f>SUM(I162)</f>
        <v>0</v>
      </c>
      <c r="J163" s="135">
        <f>SUM(J162)</f>
        <v>0</v>
      </c>
      <c r="K163" s="143"/>
    </row>
    <row r="164" spans="1:11" ht="12.75" hidden="1">
      <c r="A164" s="145">
        <v>3613</v>
      </c>
      <c r="B164" s="146">
        <v>6119</v>
      </c>
      <c r="C164" s="133" t="s">
        <v>125</v>
      </c>
      <c r="D164" s="136"/>
      <c r="E164" s="140"/>
      <c r="F164" s="140"/>
      <c r="G164" s="140"/>
      <c r="H164" s="141"/>
      <c r="I164" s="135"/>
      <c r="J164" s="135"/>
      <c r="K164" s="143"/>
    </row>
    <row r="165" spans="1:11" ht="12.75" hidden="1">
      <c r="A165" s="145">
        <v>3613</v>
      </c>
      <c r="B165" s="146">
        <v>6121</v>
      </c>
      <c r="C165" s="133" t="s">
        <v>126</v>
      </c>
      <c r="D165" s="136" t="s">
        <v>123</v>
      </c>
      <c r="E165" s="140">
        <v>587.4</v>
      </c>
      <c r="F165" s="140">
        <v>2500</v>
      </c>
      <c r="G165" s="140">
        <v>2150</v>
      </c>
      <c r="H165" s="141"/>
      <c r="I165" s="135"/>
      <c r="J165" s="135">
        <v>9000</v>
      </c>
      <c r="K165" s="143">
        <v>20000</v>
      </c>
    </row>
    <row r="166" spans="1:11" ht="12.75">
      <c r="A166" s="147">
        <v>3613</v>
      </c>
      <c r="B166" s="146"/>
      <c r="C166" s="139" t="s">
        <v>127</v>
      </c>
      <c r="D166" s="136" t="s">
        <v>123</v>
      </c>
      <c r="E166" s="140"/>
      <c r="F166" s="140"/>
      <c r="G166" s="140"/>
      <c r="H166" s="141"/>
      <c r="I166" s="135">
        <f>SUM(I165)</f>
        <v>0</v>
      </c>
      <c r="J166" s="135">
        <f>SUM(J164:J165)</f>
        <v>9000</v>
      </c>
      <c r="K166" s="148">
        <f>SUM(K164:K165)</f>
        <v>20000</v>
      </c>
    </row>
    <row r="167" spans="1:11" ht="12.75" hidden="1">
      <c r="A167" s="145">
        <v>2333</v>
      </c>
      <c r="B167" s="146">
        <v>6121</v>
      </c>
      <c r="C167" s="133" t="s">
        <v>128</v>
      </c>
      <c r="D167" s="136" t="s">
        <v>65</v>
      </c>
      <c r="E167" s="140"/>
      <c r="F167" s="140">
        <v>8000</v>
      </c>
      <c r="G167" s="140"/>
      <c r="H167" s="141"/>
      <c r="I167" s="135"/>
      <c r="J167" s="135"/>
      <c r="K167" s="143"/>
    </row>
    <row r="168" spans="1:11" ht="12.75" hidden="1">
      <c r="A168" s="110">
        <v>3421</v>
      </c>
      <c r="B168" s="111">
        <v>6212</v>
      </c>
      <c r="C168" s="112" t="s">
        <v>129</v>
      </c>
      <c r="D168" s="136" t="s">
        <v>74</v>
      </c>
      <c r="E168" s="149">
        <v>50</v>
      </c>
      <c r="F168" s="150"/>
      <c r="G168" s="150"/>
      <c r="H168" s="151"/>
      <c r="I168" s="150"/>
      <c r="J168" s="152"/>
      <c r="K168" s="153"/>
    </row>
    <row r="169" spans="1:11" ht="12.75">
      <c r="A169" s="154">
        <v>3421</v>
      </c>
      <c r="B169" s="111"/>
      <c r="C169" s="155" t="s">
        <v>130</v>
      </c>
      <c r="D169" s="136" t="s">
        <v>131</v>
      </c>
      <c r="E169" s="149"/>
      <c r="F169" s="156"/>
      <c r="G169" s="156"/>
      <c r="H169" s="157"/>
      <c r="I169" s="158">
        <f>SUM(I168)</f>
        <v>0</v>
      </c>
      <c r="J169" s="158"/>
      <c r="K169" s="159"/>
    </row>
    <row r="170" spans="1:11" ht="12.75" hidden="1">
      <c r="A170" s="110">
        <v>3635</v>
      </c>
      <c r="B170" s="111">
        <v>6619</v>
      </c>
      <c r="C170" s="112" t="s">
        <v>172</v>
      </c>
      <c r="D170" s="136" t="s">
        <v>173</v>
      </c>
      <c r="E170" s="149"/>
      <c r="F170" s="156"/>
      <c r="G170" s="156"/>
      <c r="H170" s="157"/>
      <c r="I170" s="158"/>
      <c r="J170" s="158">
        <v>1250</v>
      </c>
      <c r="K170" s="159"/>
    </row>
    <row r="171" spans="1:11" ht="12.75">
      <c r="A171" s="154">
        <v>3635</v>
      </c>
      <c r="B171" s="111"/>
      <c r="C171" s="155" t="s">
        <v>179</v>
      </c>
      <c r="D171" s="136" t="s">
        <v>173</v>
      </c>
      <c r="E171" s="149"/>
      <c r="F171" s="156"/>
      <c r="G171" s="156"/>
      <c r="H171" s="157"/>
      <c r="I171" s="158"/>
      <c r="J171" s="158">
        <f>J170</f>
        <v>1250</v>
      </c>
      <c r="K171" s="159"/>
    </row>
    <row r="172" spans="1:11" ht="12.75" hidden="1">
      <c r="A172" s="110">
        <v>5512</v>
      </c>
      <c r="B172" s="111">
        <v>6121</v>
      </c>
      <c r="C172" s="112" t="s">
        <v>132</v>
      </c>
      <c r="D172" s="136" t="s">
        <v>87</v>
      </c>
      <c r="E172" s="149"/>
      <c r="F172" s="156"/>
      <c r="G172" s="156"/>
      <c r="H172" s="160"/>
      <c r="I172" s="150"/>
      <c r="J172" s="152"/>
      <c r="K172" s="153"/>
    </row>
    <row r="173" spans="1:11" ht="12.75" hidden="1">
      <c r="A173" s="145">
        <v>5512</v>
      </c>
      <c r="B173" s="146">
        <v>6122</v>
      </c>
      <c r="C173" s="133" t="s">
        <v>133</v>
      </c>
      <c r="D173" s="136" t="s">
        <v>87</v>
      </c>
      <c r="E173" s="140">
        <v>549.1</v>
      </c>
      <c r="F173" s="140"/>
      <c r="G173" s="140"/>
      <c r="H173" s="141"/>
      <c r="I173" s="135"/>
      <c r="J173" s="135"/>
      <c r="K173" s="143"/>
    </row>
    <row r="174" spans="1:11" ht="12.75">
      <c r="A174" s="154">
        <v>5512</v>
      </c>
      <c r="B174" s="161"/>
      <c r="C174" s="155" t="s">
        <v>92</v>
      </c>
      <c r="D174" s="113" t="s">
        <v>87</v>
      </c>
      <c r="E174" s="161"/>
      <c r="F174" s="161"/>
      <c r="G174" s="161"/>
      <c r="H174" s="160"/>
      <c r="I174" s="162">
        <f>SUM(I172:I173)</f>
        <v>0</v>
      </c>
      <c r="J174" s="162"/>
      <c r="K174" s="163"/>
    </row>
    <row r="175" spans="1:11" ht="12.75" hidden="1">
      <c r="A175" s="145">
        <v>6171</v>
      </c>
      <c r="B175" s="146">
        <v>6121</v>
      </c>
      <c r="C175" s="133" t="s">
        <v>134</v>
      </c>
      <c r="D175" s="136" t="s">
        <v>13</v>
      </c>
      <c r="E175" s="140">
        <v>2250.7</v>
      </c>
      <c r="F175" s="140">
        <v>2400</v>
      </c>
      <c r="G175" s="140">
        <v>7.7</v>
      </c>
      <c r="H175" s="141"/>
      <c r="I175" s="135">
        <v>0</v>
      </c>
      <c r="J175" s="135"/>
      <c r="K175" s="143"/>
    </row>
    <row r="176" spans="1:11" ht="12.75" hidden="1">
      <c r="A176" s="145">
        <v>6171</v>
      </c>
      <c r="B176" s="146">
        <v>6122</v>
      </c>
      <c r="C176" s="133" t="s">
        <v>135</v>
      </c>
      <c r="D176" s="164" t="s">
        <v>13</v>
      </c>
      <c r="E176" s="165"/>
      <c r="F176" s="140">
        <v>5000</v>
      </c>
      <c r="G176" s="165"/>
      <c r="H176" s="166"/>
      <c r="I176" s="167"/>
      <c r="J176" s="167"/>
      <c r="K176" s="168"/>
    </row>
    <row r="177" spans="1:11" ht="12.75">
      <c r="A177" s="154">
        <v>6171</v>
      </c>
      <c r="B177" s="161"/>
      <c r="C177" s="155" t="s">
        <v>108</v>
      </c>
      <c r="D177" s="113" t="s">
        <v>13</v>
      </c>
      <c r="E177" s="161"/>
      <c r="F177" s="161"/>
      <c r="G177" s="161"/>
      <c r="H177" s="169"/>
      <c r="I177" s="135">
        <f>SUM(I175:I176)</f>
        <v>0</v>
      </c>
      <c r="J177" s="135"/>
      <c r="K177" s="143"/>
    </row>
    <row r="178" spans="1:11" ht="12.75">
      <c r="A178" s="351" t="s">
        <v>136</v>
      </c>
      <c r="B178" s="352"/>
      <c r="C178" s="352"/>
      <c r="D178" s="353"/>
      <c r="E178" s="170">
        <f>SUM(E153:E175)</f>
        <v>9896.599999999999</v>
      </c>
      <c r="F178" s="170">
        <f>SUM(F153:F175)</f>
        <v>24400</v>
      </c>
      <c r="G178" s="170">
        <f>SUM(G153:G175)</f>
        <v>8957.7</v>
      </c>
      <c r="H178" s="170"/>
      <c r="I178" s="171">
        <f>I155+I161+I163+I166+I169+I174+I177</f>
        <v>28000</v>
      </c>
      <c r="J178" s="171">
        <f>J155+J161+J163+J166+J169+J171+J174+J177</f>
        <v>29250</v>
      </c>
      <c r="K178" s="172">
        <f>K155+K161+K163+K166+K174+K177</f>
        <v>20000</v>
      </c>
    </row>
    <row r="179" spans="1:11" ht="16.5" thickBot="1">
      <c r="A179" s="354" t="s">
        <v>137</v>
      </c>
      <c r="B179" s="355"/>
      <c r="C179" s="355"/>
      <c r="D179" s="356"/>
      <c r="E179" s="173">
        <f>(E152+E178)</f>
        <v>20888.569999999996</v>
      </c>
      <c r="F179" s="173">
        <f>(F152+F178)</f>
        <v>32417</v>
      </c>
      <c r="G179" s="173">
        <f>(G152+G178)</f>
        <v>19017.4</v>
      </c>
      <c r="H179" s="173">
        <f>SUM(H152,H178)</f>
        <v>10062</v>
      </c>
      <c r="I179" s="174">
        <f>SUM(I152,I178)</f>
        <v>39740</v>
      </c>
      <c r="J179" s="174">
        <f>SUM(J152,J178)</f>
        <v>42210.5</v>
      </c>
      <c r="K179" s="175">
        <f>SUM(K152,K178)</f>
        <v>33559.5</v>
      </c>
    </row>
    <row r="182" spans="1:4" ht="12.75">
      <c r="A182" s="10"/>
      <c r="B182" s="10"/>
      <c r="C182" s="10"/>
      <c r="D182" s="10"/>
    </row>
    <row r="183" spans="1:11" ht="12.75">
      <c r="A183" s="176"/>
      <c r="B183" s="100"/>
      <c r="C183" s="176"/>
      <c r="D183" s="176"/>
      <c r="E183" s="177"/>
      <c r="F183" s="177"/>
      <c r="G183" s="177"/>
      <c r="H183" s="177"/>
      <c r="I183" s="178"/>
      <c r="J183" s="178"/>
      <c r="K183" s="178"/>
    </row>
    <row r="184" spans="1:11" ht="12.75">
      <c r="A184" s="177"/>
      <c r="B184" s="177"/>
      <c r="C184" s="177"/>
      <c r="D184" s="179"/>
      <c r="E184" s="177"/>
      <c r="F184" s="177"/>
      <c r="G184" s="177"/>
      <c r="H184" s="177"/>
      <c r="I184" s="177"/>
      <c r="J184" s="177"/>
      <c r="K184" s="177"/>
    </row>
    <row r="185" spans="1:11" ht="12.75">
      <c r="A185" s="180"/>
      <c r="B185" s="180"/>
      <c r="C185" s="180"/>
      <c r="D185" s="181"/>
      <c r="E185" s="180"/>
      <c r="F185" s="180"/>
      <c r="G185" s="180"/>
      <c r="H185" s="180"/>
      <c r="I185" s="180"/>
      <c r="J185" s="180"/>
      <c r="K185" s="180"/>
    </row>
    <row r="186" spans="1:11" ht="12.75">
      <c r="A186" s="180"/>
      <c r="B186" s="180"/>
      <c r="C186" s="180"/>
      <c r="D186" s="181"/>
      <c r="E186" s="180"/>
      <c r="F186" s="180"/>
      <c r="G186" s="180"/>
      <c r="H186" s="180"/>
      <c r="I186" s="180"/>
      <c r="J186" s="180"/>
      <c r="K186" s="180"/>
    </row>
    <row r="187" spans="1:11" ht="12.75">
      <c r="A187" s="180"/>
      <c r="B187" s="180"/>
      <c r="C187" s="180"/>
      <c r="D187" s="181"/>
      <c r="E187" s="180"/>
      <c r="F187" s="180"/>
      <c r="G187" s="180"/>
      <c r="H187" s="180"/>
      <c r="I187" s="180"/>
      <c r="J187" s="180"/>
      <c r="K187" s="180"/>
    </row>
    <row r="188" spans="1:11" ht="12.75">
      <c r="A188" s="180"/>
      <c r="B188" s="180"/>
      <c r="C188" s="180"/>
      <c r="D188" s="182"/>
      <c r="E188" s="180"/>
      <c r="F188" s="180"/>
      <c r="G188" s="180"/>
      <c r="H188" s="180"/>
      <c r="I188" s="180"/>
      <c r="J188" s="180"/>
      <c r="K188" s="180"/>
    </row>
    <row r="189" spans="1:11" ht="12.75">
      <c r="A189" s="180"/>
      <c r="B189" s="180"/>
      <c r="C189" s="180"/>
      <c r="D189" s="181"/>
      <c r="E189" s="180"/>
      <c r="F189" s="180"/>
      <c r="G189" s="180"/>
      <c r="H189" s="180"/>
      <c r="I189" s="180"/>
      <c r="J189" s="180"/>
      <c r="K189" s="180"/>
    </row>
    <row r="190" spans="1:11" ht="12.75">
      <c r="A190" s="180"/>
      <c r="B190" s="180"/>
      <c r="C190" s="180"/>
      <c r="D190" s="181"/>
      <c r="E190" s="180"/>
      <c r="F190" s="180"/>
      <c r="G190" s="180"/>
      <c r="H190" s="180"/>
      <c r="I190" s="180"/>
      <c r="J190" s="180"/>
      <c r="K190" s="180"/>
    </row>
    <row r="191" spans="1:11" ht="12.75">
      <c r="A191" s="180"/>
      <c r="B191" s="180"/>
      <c r="C191" s="180"/>
      <c r="D191" s="181"/>
      <c r="E191" s="180"/>
      <c r="F191" s="180"/>
      <c r="G191" s="180"/>
      <c r="H191" s="180"/>
      <c r="I191" s="180"/>
      <c r="J191" s="180"/>
      <c r="K191" s="180"/>
    </row>
    <row r="192" spans="1:11" ht="12.75">
      <c r="A192" s="180"/>
      <c r="B192" s="180"/>
      <c r="C192" s="180"/>
      <c r="D192" s="181"/>
      <c r="E192" s="180"/>
      <c r="F192" s="180"/>
      <c r="G192" s="180"/>
      <c r="H192" s="180"/>
      <c r="I192" s="180"/>
      <c r="J192" s="180"/>
      <c r="K192" s="180"/>
    </row>
    <row r="193" spans="1:11" ht="12.75">
      <c r="A193" s="180"/>
      <c r="B193" s="180"/>
      <c r="C193" s="180"/>
      <c r="D193" s="181"/>
      <c r="E193" s="180"/>
      <c r="F193" s="180"/>
      <c r="G193" s="180"/>
      <c r="H193" s="180"/>
      <c r="I193" s="180"/>
      <c r="J193" s="180"/>
      <c r="K193" s="180"/>
    </row>
    <row r="194" spans="1:11" ht="12.75">
      <c r="A194" s="180"/>
      <c r="B194" s="180"/>
      <c r="C194" s="180"/>
      <c r="D194" s="181"/>
      <c r="E194" s="180"/>
      <c r="F194" s="180"/>
      <c r="G194" s="180"/>
      <c r="H194" s="180"/>
      <c r="I194" s="180"/>
      <c r="J194" s="180"/>
      <c r="K194" s="180"/>
    </row>
    <row r="195" spans="1:11" ht="12.75">
      <c r="A195" s="180"/>
      <c r="B195" s="180"/>
      <c r="C195" s="180"/>
      <c r="D195" s="181"/>
      <c r="E195" s="180"/>
      <c r="F195" s="180"/>
      <c r="G195" s="180"/>
      <c r="H195" s="180"/>
      <c r="I195" s="180"/>
      <c r="J195" s="180"/>
      <c r="K195" s="180"/>
    </row>
    <row r="196" spans="1:11" ht="12.75">
      <c r="A196" s="180"/>
      <c r="B196" s="180"/>
      <c r="C196" s="180"/>
      <c r="D196" s="181"/>
      <c r="E196" s="180"/>
      <c r="F196" s="180"/>
      <c r="G196" s="180"/>
      <c r="H196" s="180"/>
      <c r="I196" s="180"/>
      <c r="J196" s="180"/>
      <c r="K196" s="180"/>
    </row>
    <row r="197" spans="1:11" ht="12.75">
      <c r="A197" s="180"/>
      <c r="B197" s="180"/>
      <c r="C197" s="180"/>
      <c r="D197" s="181"/>
      <c r="E197" s="180"/>
      <c r="F197" s="180"/>
      <c r="G197" s="180"/>
      <c r="H197" s="180"/>
      <c r="I197" s="180"/>
      <c r="J197" s="180"/>
      <c r="K197" s="180"/>
    </row>
    <row r="198" spans="1:11" ht="12.75">
      <c r="A198" s="180"/>
      <c r="B198" s="180"/>
      <c r="C198" s="180"/>
      <c r="D198" s="181"/>
      <c r="E198" s="180"/>
      <c r="F198" s="180"/>
      <c r="G198" s="180"/>
      <c r="H198" s="180"/>
      <c r="I198" s="180"/>
      <c r="J198" s="180"/>
      <c r="K198" s="180"/>
    </row>
    <row r="199" spans="1:11" ht="12.75">
      <c r="A199" s="180"/>
      <c r="B199" s="180"/>
      <c r="C199" s="180"/>
      <c r="D199" s="181"/>
      <c r="E199" s="180"/>
      <c r="F199" s="180"/>
      <c r="G199" s="180"/>
      <c r="H199" s="180"/>
      <c r="I199" s="180"/>
      <c r="J199" s="180"/>
      <c r="K199" s="180"/>
    </row>
    <row r="200" spans="1:11" ht="12.75">
      <c r="A200" s="180"/>
      <c r="B200" s="180"/>
      <c r="C200" s="180"/>
      <c r="D200" s="181"/>
      <c r="E200" s="180"/>
      <c r="F200" s="180"/>
      <c r="G200" s="180"/>
      <c r="H200" s="180"/>
      <c r="I200" s="180"/>
      <c r="J200" s="180"/>
      <c r="K200" s="180"/>
    </row>
    <row r="201" spans="1:11" ht="12.75">
      <c r="A201" s="180"/>
      <c r="B201" s="180"/>
      <c r="C201" s="180"/>
      <c r="D201" s="181"/>
      <c r="E201" s="180"/>
      <c r="F201" s="180"/>
      <c r="G201" s="180"/>
      <c r="H201" s="180"/>
      <c r="I201" s="180"/>
      <c r="J201" s="180"/>
      <c r="K201" s="180"/>
    </row>
    <row r="202" spans="1:11" ht="12.75">
      <c r="A202" s="180"/>
      <c r="B202" s="180"/>
      <c r="C202" s="180"/>
      <c r="D202" s="181"/>
      <c r="E202" s="180"/>
      <c r="F202" s="180"/>
      <c r="G202" s="180"/>
      <c r="H202" s="180"/>
      <c r="I202" s="180"/>
      <c r="J202" s="180"/>
      <c r="K202" s="180"/>
    </row>
    <row r="203" spans="1:11" ht="12.75">
      <c r="A203" s="180"/>
      <c r="B203" s="180"/>
      <c r="C203" s="180"/>
      <c r="D203" s="181"/>
      <c r="E203" s="180"/>
      <c r="F203" s="180"/>
      <c r="G203" s="180"/>
      <c r="H203" s="180"/>
      <c r="I203" s="180"/>
      <c r="J203" s="180"/>
      <c r="K203" s="180"/>
    </row>
    <row r="204" spans="1:11" ht="12.75">
      <c r="A204" s="180"/>
      <c r="B204" s="180"/>
      <c r="C204" s="180"/>
      <c r="D204" s="181"/>
      <c r="E204" s="180"/>
      <c r="F204" s="180"/>
      <c r="G204" s="180"/>
      <c r="H204" s="180"/>
      <c r="I204" s="180"/>
      <c r="J204" s="180"/>
      <c r="K204" s="180"/>
    </row>
    <row r="205" spans="1:11" ht="12.75">
      <c r="A205" s="180"/>
      <c r="B205" s="180"/>
      <c r="C205" s="180"/>
      <c r="D205" s="181"/>
      <c r="E205" s="180"/>
      <c r="F205" s="180"/>
      <c r="G205" s="180"/>
      <c r="H205" s="180"/>
      <c r="I205" s="180"/>
      <c r="J205" s="180"/>
      <c r="K205" s="180"/>
    </row>
    <row r="206" spans="1:11" ht="12.75">
      <c r="A206" s="180"/>
      <c r="B206" s="180"/>
      <c r="C206" s="180"/>
      <c r="D206" s="181"/>
      <c r="E206" s="180"/>
      <c r="F206" s="180"/>
      <c r="G206" s="180"/>
      <c r="H206" s="180"/>
      <c r="I206" s="180"/>
      <c r="J206" s="180"/>
      <c r="K206" s="180"/>
    </row>
    <row r="207" spans="1:11" ht="12.75">
      <c r="A207" s="180"/>
      <c r="B207" s="180"/>
      <c r="C207" s="180"/>
      <c r="D207" s="181"/>
      <c r="E207" s="180"/>
      <c r="F207" s="180"/>
      <c r="G207" s="180"/>
      <c r="H207" s="180"/>
      <c r="I207" s="180"/>
      <c r="J207" s="180"/>
      <c r="K207" s="180"/>
    </row>
    <row r="208" spans="1:11" ht="12.75">
      <c r="A208" s="180"/>
      <c r="B208" s="180"/>
      <c r="C208" s="180"/>
      <c r="D208" s="181"/>
      <c r="E208" s="180"/>
      <c r="F208" s="180"/>
      <c r="G208" s="180"/>
      <c r="H208" s="180"/>
      <c r="I208" s="180"/>
      <c r="J208" s="180"/>
      <c r="K208" s="180"/>
    </row>
    <row r="209" spans="1:11" ht="12.75">
      <c r="A209" s="180"/>
      <c r="B209" s="180"/>
      <c r="C209" s="180"/>
      <c r="D209" s="181"/>
      <c r="E209" s="180"/>
      <c r="F209" s="180"/>
      <c r="G209" s="180"/>
      <c r="H209" s="180"/>
      <c r="I209" s="180"/>
      <c r="J209" s="180"/>
      <c r="K209" s="180"/>
    </row>
    <row r="210" spans="1:11" ht="12.75">
      <c r="A210" s="180"/>
      <c r="B210" s="180"/>
      <c r="C210" s="180"/>
      <c r="D210" s="181"/>
      <c r="E210" s="180"/>
      <c r="F210" s="180"/>
      <c r="G210" s="180"/>
      <c r="H210" s="180"/>
      <c r="I210" s="180"/>
      <c r="J210" s="180"/>
      <c r="K210" s="180"/>
    </row>
    <row r="211" spans="1:11" ht="12.75">
      <c r="A211" s="180"/>
      <c r="B211" s="180"/>
      <c r="C211" s="180"/>
      <c r="D211" s="181"/>
      <c r="E211" s="180"/>
      <c r="F211" s="180"/>
      <c r="G211" s="180"/>
      <c r="H211" s="180"/>
      <c r="I211" s="180"/>
      <c r="J211" s="180"/>
      <c r="K211" s="180"/>
    </row>
    <row r="212" spans="1:11" ht="12.75">
      <c r="A212" s="180"/>
      <c r="B212" s="180"/>
      <c r="C212" s="180"/>
      <c r="D212" s="181"/>
      <c r="E212" s="180"/>
      <c r="F212" s="180"/>
      <c r="G212" s="180"/>
      <c r="H212" s="180"/>
      <c r="I212" s="180"/>
      <c r="J212" s="180"/>
      <c r="K212" s="180"/>
    </row>
    <row r="213" spans="1:11" ht="12.75">
      <c r="A213" s="180"/>
      <c r="B213" s="180"/>
      <c r="C213" s="180"/>
      <c r="D213" s="181"/>
      <c r="E213" s="180"/>
      <c r="F213" s="180"/>
      <c r="G213" s="180"/>
      <c r="H213" s="180"/>
      <c r="I213" s="180"/>
      <c r="J213" s="180"/>
      <c r="K213" s="180"/>
    </row>
    <row r="214" spans="1:11" ht="12.75">
      <c r="A214" s="180"/>
      <c r="B214" s="180"/>
      <c r="C214" s="180"/>
      <c r="D214" s="181"/>
      <c r="E214" s="180"/>
      <c r="F214" s="180"/>
      <c r="G214" s="180"/>
      <c r="H214" s="180"/>
      <c r="I214" s="180"/>
      <c r="J214" s="180"/>
      <c r="K214" s="180"/>
    </row>
    <row r="215" spans="1:11" ht="12.75">
      <c r="A215" s="180"/>
      <c r="B215" s="180"/>
      <c r="C215" s="180"/>
      <c r="D215" s="181"/>
      <c r="E215" s="180"/>
      <c r="F215" s="180"/>
      <c r="G215" s="180"/>
      <c r="H215" s="180"/>
      <c r="I215" s="180"/>
      <c r="J215" s="180"/>
      <c r="K215" s="180"/>
    </row>
    <row r="216" spans="1:11" ht="12.75">
      <c r="A216" s="180"/>
      <c r="B216" s="180"/>
      <c r="C216" s="180"/>
      <c r="D216" s="181"/>
      <c r="E216" s="180"/>
      <c r="F216" s="180"/>
      <c r="G216" s="180"/>
      <c r="H216" s="180"/>
      <c r="I216" s="180"/>
      <c r="J216" s="180"/>
      <c r="K216" s="180"/>
    </row>
    <row r="217" spans="1:11" ht="12.75">
      <c r="A217" s="180"/>
      <c r="B217" s="180"/>
      <c r="C217" s="180"/>
      <c r="D217" s="181"/>
      <c r="E217" s="180"/>
      <c r="F217" s="180"/>
      <c r="G217" s="180"/>
      <c r="H217" s="180"/>
      <c r="I217" s="180"/>
      <c r="J217" s="180"/>
      <c r="K217" s="180"/>
    </row>
    <row r="218" spans="1:11" ht="12.75">
      <c r="A218" s="180"/>
      <c r="B218" s="180"/>
      <c r="C218" s="180"/>
      <c r="D218" s="181"/>
      <c r="E218" s="180"/>
      <c r="F218" s="180"/>
      <c r="G218" s="180"/>
      <c r="H218" s="180"/>
      <c r="I218" s="180"/>
      <c r="J218" s="180"/>
      <c r="K218" s="180"/>
    </row>
    <row r="219" spans="1:11" ht="12.75">
      <c r="A219" s="180"/>
      <c r="B219" s="180"/>
      <c r="C219" s="180"/>
      <c r="D219" s="181"/>
      <c r="E219" s="180"/>
      <c r="F219" s="180"/>
      <c r="G219" s="180"/>
      <c r="H219" s="180"/>
      <c r="I219" s="180"/>
      <c r="J219" s="180"/>
      <c r="K219" s="180"/>
    </row>
    <row r="220" spans="1:11" ht="12.75">
      <c r="A220" s="180"/>
      <c r="B220" s="180"/>
      <c r="C220" s="180"/>
      <c r="D220" s="181"/>
      <c r="E220" s="180"/>
      <c r="F220" s="180"/>
      <c r="G220" s="180"/>
      <c r="H220" s="180"/>
      <c r="I220" s="180"/>
      <c r="J220" s="180"/>
      <c r="K220" s="180"/>
    </row>
    <row r="221" spans="1:11" ht="12.75">
      <c r="A221" s="180"/>
      <c r="B221" s="180"/>
      <c r="C221" s="180"/>
      <c r="D221" s="181"/>
      <c r="E221" s="180"/>
      <c r="F221" s="180"/>
      <c r="G221" s="180"/>
      <c r="H221" s="180"/>
      <c r="I221" s="180"/>
      <c r="J221" s="180"/>
      <c r="K221" s="180"/>
    </row>
    <row r="222" spans="1:11" ht="12.75">
      <c r="A222" s="180"/>
      <c r="B222" s="180"/>
      <c r="C222" s="180"/>
      <c r="D222" s="181"/>
      <c r="E222" s="180"/>
      <c r="F222" s="180"/>
      <c r="G222" s="180"/>
      <c r="H222" s="180"/>
      <c r="I222" s="180"/>
      <c r="J222" s="180"/>
      <c r="K222" s="180"/>
    </row>
    <row r="223" spans="1:11" ht="12.75">
      <c r="A223" s="180"/>
      <c r="B223" s="180"/>
      <c r="C223" s="180"/>
      <c r="D223" s="181"/>
      <c r="E223" s="180"/>
      <c r="F223" s="180"/>
      <c r="G223" s="180"/>
      <c r="H223" s="180"/>
      <c r="I223" s="180"/>
      <c r="J223" s="180"/>
      <c r="K223" s="180"/>
    </row>
    <row r="224" spans="1:11" ht="12.75">
      <c r="A224" s="180"/>
      <c r="B224" s="180"/>
      <c r="C224" s="180"/>
      <c r="D224" s="181"/>
      <c r="E224" s="180"/>
      <c r="F224" s="180"/>
      <c r="G224" s="180"/>
      <c r="H224" s="180"/>
      <c r="I224" s="180"/>
      <c r="J224" s="180"/>
      <c r="K224" s="180"/>
    </row>
    <row r="225" spans="1:11" ht="12.75">
      <c r="A225" s="180"/>
      <c r="B225" s="180"/>
      <c r="C225" s="180"/>
      <c r="D225" s="181"/>
      <c r="E225" s="180"/>
      <c r="F225" s="180"/>
      <c r="G225" s="180"/>
      <c r="H225" s="180"/>
      <c r="I225" s="180"/>
      <c r="J225" s="180"/>
      <c r="K225" s="180"/>
    </row>
    <row r="226" spans="1:11" ht="12.75">
      <c r="A226" s="180"/>
      <c r="B226" s="180"/>
      <c r="C226" s="180"/>
      <c r="D226" s="181"/>
      <c r="E226" s="180"/>
      <c r="F226" s="180"/>
      <c r="G226" s="180"/>
      <c r="H226" s="180"/>
      <c r="I226" s="180"/>
      <c r="J226" s="180"/>
      <c r="K226" s="180"/>
    </row>
    <row r="227" spans="1:11" ht="12.75">
      <c r="A227" s="180"/>
      <c r="B227" s="180"/>
      <c r="C227" s="180"/>
      <c r="D227" s="181"/>
      <c r="E227" s="180"/>
      <c r="F227" s="180"/>
      <c r="G227" s="180"/>
      <c r="H227" s="180"/>
      <c r="I227" s="180"/>
      <c r="J227" s="180"/>
      <c r="K227" s="180"/>
    </row>
    <row r="228" spans="1:11" ht="12.75">
      <c r="A228" s="180"/>
      <c r="B228" s="180"/>
      <c r="C228" s="180"/>
      <c r="D228" s="181"/>
      <c r="E228" s="180"/>
      <c r="F228" s="180"/>
      <c r="G228" s="180"/>
      <c r="H228" s="180"/>
      <c r="I228" s="180"/>
      <c r="J228" s="180"/>
      <c r="K228" s="180"/>
    </row>
    <row r="229" spans="1:11" ht="12.75">
      <c r="A229" s="180"/>
      <c r="B229" s="180"/>
      <c r="C229" s="180"/>
      <c r="D229" s="181"/>
      <c r="E229" s="180"/>
      <c r="F229" s="180"/>
      <c r="G229" s="180"/>
      <c r="H229" s="180"/>
      <c r="I229" s="180"/>
      <c r="J229" s="180"/>
      <c r="K229" s="180"/>
    </row>
    <row r="230" spans="1:11" ht="12.75">
      <c r="A230" s="180"/>
      <c r="B230" s="180"/>
      <c r="C230" s="180"/>
      <c r="D230" s="181"/>
      <c r="E230" s="180"/>
      <c r="F230" s="180"/>
      <c r="G230" s="180"/>
      <c r="H230" s="180"/>
      <c r="I230" s="180"/>
      <c r="J230" s="180"/>
      <c r="K230" s="180"/>
    </row>
    <row r="231" spans="1:11" ht="12.75">
      <c r="A231" s="180"/>
      <c r="B231" s="180"/>
      <c r="C231" s="180"/>
      <c r="D231" s="181"/>
      <c r="E231" s="180"/>
      <c r="F231" s="180"/>
      <c r="G231" s="180"/>
      <c r="H231" s="180"/>
      <c r="I231" s="180"/>
      <c r="J231" s="180"/>
      <c r="K231" s="180"/>
    </row>
    <row r="232" spans="1:11" ht="12.75">
      <c r="A232" s="180"/>
      <c r="B232" s="180"/>
      <c r="C232" s="180"/>
      <c r="D232" s="181"/>
      <c r="E232" s="180"/>
      <c r="F232" s="180"/>
      <c r="G232" s="180"/>
      <c r="H232" s="180"/>
      <c r="I232" s="180"/>
      <c r="J232" s="180"/>
      <c r="K232" s="180"/>
    </row>
    <row r="233" spans="1:11" ht="12.75">
      <c r="A233" s="180"/>
      <c r="B233" s="180"/>
      <c r="C233" s="180"/>
      <c r="D233" s="181"/>
      <c r="E233" s="180"/>
      <c r="F233" s="180"/>
      <c r="G233" s="180"/>
      <c r="H233" s="180"/>
      <c r="I233" s="180"/>
      <c r="J233" s="180"/>
      <c r="K233" s="180"/>
    </row>
    <row r="234" spans="1:11" ht="12.75">
      <c r="A234" s="180"/>
      <c r="B234" s="180"/>
      <c r="C234" s="180"/>
      <c r="D234" s="181"/>
      <c r="E234" s="180"/>
      <c r="F234" s="180"/>
      <c r="G234" s="180"/>
      <c r="H234" s="180"/>
      <c r="I234" s="180"/>
      <c r="J234" s="180"/>
      <c r="K234" s="180"/>
    </row>
    <row r="235" spans="1:11" ht="12.75">
      <c r="A235" s="180"/>
      <c r="B235" s="180"/>
      <c r="C235" s="180"/>
      <c r="D235" s="181"/>
      <c r="E235" s="180"/>
      <c r="F235" s="180"/>
      <c r="G235" s="180"/>
      <c r="H235" s="180"/>
      <c r="I235" s="180"/>
      <c r="J235" s="180"/>
      <c r="K235" s="180"/>
    </row>
    <row r="236" spans="1:11" ht="12.75">
      <c r="A236" s="180"/>
      <c r="B236" s="180"/>
      <c r="C236" s="180"/>
      <c r="D236" s="181"/>
      <c r="E236" s="180"/>
      <c r="F236" s="180"/>
      <c r="G236" s="180"/>
      <c r="H236" s="180"/>
      <c r="I236" s="180"/>
      <c r="J236" s="180"/>
      <c r="K236" s="180"/>
    </row>
    <row r="237" spans="1:11" ht="12.75">
      <c r="A237" s="180"/>
      <c r="B237" s="180"/>
      <c r="C237" s="180"/>
      <c r="D237" s="181"/>
      <c r="E237" s="180"/>
      <c r="F237" s="180"/>
      <c r="G237" s="180"/>
      <c r="H237" s="180"/>
      <c r="I237" s="180"/>
      <c r="J237" s="180"/>
      <c r="K237" s="180"/>
    </row>
    <row r="238" spans="1:11" ht="12.75">
      <c r="A238" s="180"/>
      <c r="B238" s="180"/>
      <c r="C238" s="180"/>
      <c r="D238" s="181"/>
      <c r="E238" s="180"/>
      <c r="F238" s="180"/>
      <c r="G238" s="180"/>
      <c r="H238" s="180"/>
      <c r="I238" s="180"/>
      <c r="J238" s="180"/>
      <c r="K238" s="180"/>
    </row>
    <row r="239" spans="1:11" ht="12.75">
      <c r="A239" s="180"/>
      <c r="B239" s="180"/>
      <c r="C239" s="180"/>
      <c r="D239" s="181"/>
      <c r="E239" s="180"/>
      <c r="F239" s="180"/>
      <c r="G239" s="180"/>
      <c r="H239" s="180"/>
      <c r="I239" s="180"/>
      <c r="J239" s="180"/>
      <c r="K239" s="180"/>
    </row>
    <row r="240" spans="1:11" ht="12.75">
      <c r="A240" s="180"/>
      <c r="B240" s="180"/>
      <c r="C240" s="180"/>
      <c r="D240" s="181"/>
      <c r="E240" s="180"/>
      <c r="F240" s="180"/>
      <c r="G240" s="180"/>
      <c r="H240" s="180"/>
      <c r="I240" s="180"/>
      <c r="J240" s="180"/>
      <c r="K240" s="180"/>
    </row>
    <row r="241" spans="1:11" ht="12.75">
      <c r="A241" s="180"/>
      <c r="B241" s="180"/>
      <c r="C241" s="180"/>
      <c r="D241" s="181"/>
      <c r="E241" s="180"/>
      <c r="F241" s="180"/>
      <c r="G241" s="180"/>
      <c r="H241" s="180"/>
      <c r="I241" s="180"/>
      <c r="J241" s="180"/>
      <c r="K241" s="180"/>
    </row>
    <row r="242" spans="1:11" ht="12.75">
      <c r="A242" s="180"/>
      <c r="B242" s="180"/>
      <c r="C242" s="180"/>
      <c r="D242" s="181"/>
      <c r="E242" s="180"/>
      <c r="F242" s="180"/>
      <c r="G242" s="180"/>
      <c r="H242" s="180"/>
      <c r="I242" s="180"/>
      <c r="J242" s="180"/>
      <c r="K242" s="180"/>
    </row>
    <row r="243" spans="1:11" ht="12.75">
      <c r="A243" s="180"/>
      <c r="B243" s="180"/>
      <c r="C243" s="180"/>
      <c r="D243" s="181"/>
      <c r="E243" s="180"/>
      <c r="F243" s="180"/>
      <c r="G243" s="180"/>
      <c r="H243" s="180"/>
      <c r="I243" s="180"/>
      <c r="J243" s="180"/>
      <c r="K243" s="180"/>
    </row>
    <row r="244" spans="1:11" ht="12.75">
      <c r="A244" s="180"/>
      <c r="B244" s="180"/>
      <c r="C244" s="180"/>
      <c r="D244" s="181"/>
      <c r="E244" s="180"/>
      <c r="F244" s="180"/>
      <c r="G244" s="180"/>
      <c r="H244" s="180"/>
      <c r="I244" s="180"/>
      <c r="J244" s="180"/>
      <c r="K244" s="180"/>
    </row>
    <row r="245" spans="1:11" ht="12.75">
      <c r="A245" s="180"/>
      <c r="B245" s="180"/>
      <c r="C245" s="180"/>
      <c r="D245" s="181"/>
      <c r="E245" s="180"/>
      <c r="F245" s="180"/>
      <c r="G245" s="180"/>
      <c r="H245" s="180"/>
      <c r="I245" s="180"/>
      <c r="J245" s="180"/>
      <c r="K245" s="180"/>
    </row>
    <row r="246" spans="1:11" ht="12.75">
      <c r="A246" s="180"/>
      <c r="B246" s="180"/>
      <c r="C246" s="180"/>
      <c r="D246" s="181"/>
      <c r="E246" s="180"/>
      <c r="F246" s="180"/>
      <c r="G246" s="180"/>
      <c r="H246" s="180"/>
      <c r="I246" s="180"/>
      <c r="J246" s="180"/>
      <c r="K246" s="180"/>
    </row>
    <row r="247" spans="1:11" ht="12.75">
      <c r="A247" s="180"/>
      <c r="B247" s="180"/>
      <c r="C247" s="180"/>
      <c r="D247" s="181"/>
      <c r="E247" s="180"/>
      <c r="F247" s="180"/>
      <c r="G247" s="180"/>
      <c r="H247" s="180"/>
      <c r="I247" s="180"/>
      <c r="J247" s="180"/>
      <c r="K247" s="180"/>
    </row>
    <row r="248" spans="1:11" ht="12.75">
      <c r="A248" s="180"/>
      <c r="B248" s="180"/>
      <c r="C248" s="180"/>
      <c r="D248" s="181"/>
      <c r="E248" s="180"/>
      <c r="F248" s="180"/>
      <c r="G248" s="180"/>
      <c r="H248" s="180"/>
      <c r="I248" s="180"/>
      <c r="J248" s="180"/>
      <c r="K248" s="180"/>
    </row>
    <row r="249" spans="1:11" ht="12.75">
      <c r="A249" s="180"/>
      <c r="B249" s="180"/>
      <c r="C249" s="180"/>
      <c r="D249" s="181"/>
      <c r="E249" s="180"/>
      <c r="F249" s="180"/>
      <c r="G249" s="180"/>
      <c r="H249" s="180"/>
      <c r="I249" s="180"/>
      <c r="J249" s="180"/>
      <c r="K249" s="180"/>
    </row>
    <row r="250" spans="1:11" ht="12.75">
      <c r="A250" s="180"/>
      <c r="B250" s="180"/>
      <c r="C250" s="180"/>
      <c r="D250" s="181"/>
      <c r="E250" s="180"/>
      <c r="F250" s="180"/>
      <c r="G250" s="180"/>
      <c r="H250" s="180"/>
      <c r="I250" s="180"/>
      <c r="J250" s="180"/>
      <c r="K250" s="180"/>
    </row>
    <row r="251" spans="1:11" ht="12.75">
      <c r="A251" s="180"/>
      <c r="B251" s="180"/>
      <c r="C251" s="180"/>
      <c r="D251" s="181"/>
      <c r="E251" s="180"/>
      <c r="F251" s="180"/>
      <c r="G251" s="180"/>
      <c r="H251" s="180"/>
      <c r="I251" s="180"/>
      <c r="J251" s="180"/>
      <c r="K251" s="180"/>
    </row>
    <row r="252" spans="1:11" ht="12.75">
      <c r="A252" s="180"/>
      <c r="B252" s="180"/>
      <c r="C252" s="180"/>
      <c r="D252" s="181"/>
      <c r="E252" s="180"/>
      <c r="F252" s="180"/>
      <c r="G252" s="180"/>
      <c r="H252" s="180"/>
      <c r="I252" s="180"/>
      <c r="J252" s="180"/>
      <c r="K252" s="180"/>
    </row>
    <row r="253" spans="1:11" ht="12.75">
      <c r="A253" s="180"/>
      <c r="B253" s="180"/>
      <c r="C253" s="180"/>
      <c r="D253" s="181"/>
      <c r="E253" s="180"/>
      <c r="F253" s="180"/>
      <c r="G253" s="180"/>
      <c r="H253" s="180"/>
      <c r="I253" s="180"/>
      <c r="J253" s="180"/>
      <c r="K253" s="180"/>
    </row>
    <row r="254" spans="1:11" ht="12.75">
      <c r="A254" s="180"/>
      <c r="B254" s="180"/>
      <c r="C254" s="180"/>
      <c r="D254" s="181"/>
      <c r="E254" s="180"/>
      <c r="F254" s="180"/>
      <c r="G254" s="180"/>
      <c r="H254" s="180"/>
      <c r="I254" s="180"/>
      <c r="J254" s="180"/>
      <c r="K254" s="180"/>
    </row>
    <row r="255" spans="1:11" ht="12.75">
      <c r="A255" s="180"/>
      <c r="B255" s="180"/>
      <c r="C255" s="180"/>
      <c r="D255" s="181"/>
      <c r="E255" s="180"/>
      <c r="F255" s="180"/>
      <c r="G255" s="180"/>
      <c r="H255" s="180"/>
      <c r="I255" s="180"/>
      <c r="J255" s="180"/>
      <c r="K255" s="180"/>
    </row>
    <row r="256" spans="1:11" ht="12.75">
      <c r="A256" s="180"/>
      <c r="B256" s="180"/>
      <c r="C256" s="180"/>
      <c r="D256" s="181"/>
      <c r="E256" s="180"/>
      <c r="F256" s="180"/>
      <c r="G256" s="180"/>
      <c r="H256" s="180"/>
      <c r="I256" s="180"/>
      <c r="J256" s="180"/>
      <c r="K256" s="180"/>
    </row>
    <row r="257" spans="1:11" ht="12.75">
      <c r="A257" s="180"/>
      <c r="B257" s="180"/>
      <c r="C257" s="180"/>
      <c r="D257" s="181"/>
      <c r="E257" s="180"/>
      <c r="F257" s="180"/>
      <c r="G257" s="180"/>
      <c r="H257" s="180"/>
      <c r="I257" s="180"/>
      <c r="J257" s="180"/>
      <c r="K257" s="180"/>
    </row>
    <row r="258" spans="1:11" ht="12.75">
      <c r="A258" s="180"/>
      <c r="B258" s="180"/>
      <c r="C258" s="180"/>
      <c r="D258" s="181"/>
      <c r="E258" s="180"/>
      <c r="F258" s="180"/>
      <c r="G258" s="180"/>
      <c r="H258" s="180"/>
      <c r="I258" s="180"/>
      <c r="J258" s="180"/>
      <c r="K258" s="180"/>
    </row>
    <row r="259" spans="1:11" ht="12.75">
      <c r="A259" s="180"/>
      <c r="B259" s="180"/>
      <c r="C259" s="180"/>
      <c r="D259" s="181"/>
      <c r="E259" s="180"/>
      <c r="F259" s="180"/>
      <c r="G259" s="180"/>
      <c r="H259" s="180"/>
      <c r="I259" s="180"/>
      <c r="J259" s="180"/>
      <c r="K259" s="180"/>
    </row>
    <row r="260" spans="1:11" ht="12.75">
      <c r="A260" s="180"/>
      <c r="B260" s="180"/>
      <c r="C260" s="180"/>
      <c r="D260" s="181"/>
      <c r="E260" s="180"/>
      <c r="F260" s="180"/>
      <c r="G260" s="180"/>
      <c r="H260" s="180"/>
      <c r="I260" s="180"/>
      <c r="J260" s="180"/>
      <c r="K260" s="180"/>
    </row>
    <row r="261" spans="1:11" ht="12.75">
      <c r="A261" s="180"/>
      <c r="B261" s="180"/>
      <c r="C261" s="180"/>
      <c r="D261" s="181"/>
      <c r="E261" s="180"/>
      <c r="F261" s="180"/>
      <c r="G261" s="180"/>
      <c r="H261" s="180"/>
      <c r="I261" s="180"/>
      <c r="J261" s="180"/>
      <c r="K261" s="180"/>
    </row>
    <row r="262" spans="1:11" ht="12.75">
      <c r="A262" s="180"/>
      <c r="B262" s="180"/>
      <c r="C262" s="180"/>
      <c r="D262" s="181"/>
      <c r="E262" s="180"/>
      <c r="F262" s="180"/>
      <c r="G262" s="180"/>
      <c r="H262" s="180"/>
      <c r="I262" s="180"/>
      <c r="J262" s="180"/>
      <c r="K262" s="180"/>
    </row>
    <row r="263" spans="1:11" ht="12.75">
      <c r="A263" s="180"/>
      <c r="B263" s="180"/>
      <c r="C263" s="180"/>
      <c r="D263" s="181"/>
      <c r="E263" s="180"/>
      <c r="F263" s="180"/>
      <c r="G263" s="180"/>
      <c r="H263" s="180"/>
      <c r="I263" s="180"/>
      <c r="J263" s="180"/>
      <c r="K263" s="180"/>
    </row>
    <row r="264" spans="1:11" ht="12.75">
      <c r="A264" s="180"/>
      <c r="B264" s="180"/>
      <c r="C264" s="180"/>
      <c r="D264" s="181"/>
      <c r="E264" s="180"/>
      <c r="F264" s="180"/>
      <c r="G264" s="180"/>
      <c r="H264" s="180"/>
      <c r="I264" s="180"/>
      <c r="J264" s="180"/>
      <c r="K264" s="180"/>
    </row>
    <row r="265" spans="1:11" ht="12.75">
      <c r="A265" s="180"/>
      <c r="B265" s="180"/>
      <c r="C265" s="180"/>
      <c r="D265" s="181"/>
      <c r="E265" s="180"/>
      <c r="F265" s="180"/>
      <c r="G265" s="180"/>
      <c r="H265" s="180"/>
      <c r="I265" s="180"/>
      <c r="J265" s="180"/>
      <c r="K265" s="180"/>
    </row>
    <row r="266" spans="1:11" ht="12.75">
      <c r="A266" s="180"/>
      <c r="B266" s="180"/>
      <c r="C266" s="180"/>
      <c r="D266" s="181"/>
      <c r="E266" s="180"/>
      <c r="F266" s="180"/>
      <c r="G266" s="180"/>
      <c r="H266" s="180"/>
      <c r="I266" s="180"/>
      <c r="J266" s="180"/>
      <c r="K266" s="180"/>
    </row>
    <row r="267" spans="1:11" ht="12.75">
      <c r="A267" s="180"/>
      <c r="B267" s="180"/>
      <c r="C267" s="180"/>
      <c r="D267" s="181"/>
      <c r="E267" s="180"/>
      <c r="F267" s="180"/>
      <c r="G267" s="180"/>
      <c r="H267" s="180"/>
      <c r="I267" s="180"/>
      <c r="J267" s="180"/>
      <c r="K267" s="180"/>
    </row>
    <row r="268" spans="1:11" ht="12.75">
      <c r="A268" s="180"/>
      <c r="B268" s="180"/>
      <c r="C268" s="180"/>
      <c r="D268" s="181"/>
      <c r="E268" s="180"/>
      <c r="F268" s="180"/>
      <c r="G268" s="180"/>
      <c r="H268" s="180"/>
      <c r="I268" s="180"/>
      <c r="J268" s="180"/>
      <c r="K268" s="180"/>
    </row>
    <row r="269" spans="1:11" ht="12.75">
      <c r="A269" s="180"/>
      <c r="B269" s="180"/>
      <c r="C269" s="180"/>
      <c r="D269" s="181"/>
      <c r="E269" s="180"/>
      <c r="F269" s="180"/>
      <c r="G269" s="180"/>
      <c r="H269" s="180"/>
      <c r="I269" s="180"/>
      <c r="J269" s="180"/>
      <c r="K269" s="180"/>
    </row>
    <row r="270" spans="1:11" ht="12.75">
      <c r="A270" s="180"/>
      <c r="B270" s="180"/>
      <c r="C270" s="180"/>
      <c r="D270" s="181"/>
      <c r="E270" s="180"/>
      <c r="F270" s="180"/>
      <c r="G270" s="180"/>
      <c r="H270" s="180"/>
      <c r="I270" s="180"/>
      <c r="J270" s="180"/>
      <c r="K270" s="180"/>
    </row>
    <row r="271" spans="1:11" ht="12.75">
      <c r="A271" s="180"/>
      <c r="B271" s="180"/>
      <c r="C271" s="180"/>
      <c r="D271" s="181"/>
      <c r="E271" s="180"/>
      <c r="F271" s="180"/>
      <c r="G271" s="180"/>
      <c r="H271" s="180"/>
      <c r="I271" s="180"/>
      <c r="J271" s="180"/>
      <c r="K271" s="180"/>
    </row>
    <row r="272" spans="1:11" ht="12.75">
      <c r="A272" s="180"/>
      <c r="B272" s="180"/>
      <c r="C272" s="180"/>
      <c r="D272" s="181"/>
      <c r="E272" s="180"/>
      <c r="F272" s="180"/>
      <c r="G272" s="180"/>
      <c r="H272" s="180"/>
      <c r="I272" s="180"/>
      <c r="J272" s="180"/>
      <c r="K272" s="180"/>
    </row>
    <row r="273" spans="1:11" ht="12.75">
      <c r="A273" s="180"/>
      <c r="B273" s="180"/>
      <c r="C273" s="180"/>
      <c r="D273" s="181"/>
      <c r="E273" s="180"/>
      <c r="F273" s="180"/>
      <c r="G273" s="180"/>
      <c r="H273" s="180"/>
      <c r="I273" s="180"/>
      <c r="J273" s="180"/>
      <c r="K273" s="180"/>
    </row>
    <row r="274" spans="1:11" ht="12.75">
      <c r="A274" s="180"/>
      <c r="B274" s="180"/>
      <c r="C274" s="180"/>
      <c r="D274" s="181"/>
      <c r="E274" s="180"/>
      <c r="F274" s="180"/>
      <c r="G274" s="180"/>
      <c r="H274" s="180"/>
      <c r="I274" s="180"/>
      <c r="J274" s="180"/>
      <c r="K274" s="180"/>
    </row>
    <row r="275" spans="1:11" ht="12.75">
      <c r="A275" s="180"/>
      <c r="B275" s="180"/>
      <c r="C275" s="180"/>
      <c r="D275" s="181"/>
      <c r="E275" s="180"/>
      <c r="F275" s="180"/>
      <c r="G275" s="180"/>
      <c r="H275" s="180"/>
      <c r="I275" s="180"/>
      <c r="J275" s="180"/>
      <c r="K275" s="180"/>
    </row>
    <row r="276" spans="1:11" ht="12.75">
      <c r="A276" s="180"/>
      <c r="B276" s="180"/>
      <c r="C276" s="180"/>
      <c r="D276" s="181"/>
      <c r="E276" s="180"/>
      <c r="F276" s="180"/>
      <c r="G276" s="180"/>
      <c r="H276" s="180"/>
      <c r="I276" s="180"/>
      <c r="J276" s="180"/>
      <c r="K276" s="180"/>
    </row>
    <row r="277" spans="1:11" ht="12.75">
      <c r="A277" s="180"/>
      <c r="B277" s="180"/>
      <c r="C277" s="180"/>
      <c r="D277" s="181"/>
      <c r="E277" s="180"/>
      <c r="F277" s="180"/>
      <c r="G277" s="180"/>
      <c r="H277" s="180"/>
      <c r="I277" s="180"/>
      <c r="J277" s="180"/>
      <c r="K277" s="180"/>
    </row>
    <row r="278" spans="1:11" ht="12.75">
      <c r="A278" s="180"/>
      <c r="B278" s="180"/>
      <c r="C278" s="180"/>
      <c r="D278" s="181"/>
      <c r="E278" s="180"/>
      <c r="F278" s="180"/>
      <c r="G278" s="180"/>
      <c r="H278" s="180"/>
      <c r="I278" s="180"/>
      <c r="J278" s="180"/>
      <c r="K278" s="180"/>
    </row>
    <row r="279" spans="1:11" ht="12.75">
      <c r="A279" s="180"/>
      <c r="B279" s="180"/>
      <c r="C279" s="180"/>
      <c r="D279" s="181"/>
      <c r="E279" s="180"/>
      <c r="F279" s="180"/>
      <c r="G279" s="180"/>
      <c r="H279" s="180"/>
      <c r="I279" s="180"/>
      <c r="J279" s="180"/>
      <c r="K279" s="180"/>
    </row>
    <row r="280" spans="1:11" ht="12.75">
      <c r="A280" s="180"/>
      <c r="B280" s="180"/>
      <c r="C280" s="180"/>
      <c r="D280" s="181"/>
      <c r="E280" s="180"/>
      <c r="F280" s="180"/>
      <c r="G280" s="180"/>
      <c r="H280" s="180"/>
      <c r="I280" s="180"/>
      <c r="J280" s="180"/>
      <c r="K280" s="180"/>
    </row>
    <row r="281" spans="1:11" ht="12.75">
      <c r="A281" s="180"/>
      <c r="B281" s="180"/>
      <c r="C281" s="180"/>
      <c r="D281" s="181"/>
      <c r="E281" s="180"/>
      <c r="F281" s="180"/>
      <c r="G281" s="180"/>
      <c r="H281" s="180"/>
      <c r="I281" s="180"/>
      <c r="J281" s="180"/>
      <c r="K281" s="180"/>
    </row>
    <row r="282" spans="1:11" ht="12.75">
      <c r="A282" s="180"/>
      <c r="B282" s="180"/>
      <c r="C282" s="180"/>
      <c r="D282" s="181"/>
      <c r="E282" s="180"/>
      <c r="F282" s="180"/>
      <c r="G282" s="180"/>
      <c r="H282" s="180"/>
      <c r="I282" s="180"/>
      <c r="J282" s="180"/>
      <c r="K282" s="180"/>
    </row>
    <row r="283" spans="1:11" ht="12.75">
      <c r="A283" s="180"/>
      <c r="B283" s="180"/>
      <c r="C283" s="180"/>
      <c r="D283" s="181"/>
      <c r="E283" s="180"/>
      <c r="F283" s="180"/>
      <c r="G283" s="180"/>
      <c r="H283" s="180"/>
      <c r="I283" s="180"/>
      <c r="J283" s="180"/>
      <c r="K283" s="180"/>
    </row>
    <row r="284" spans="1:11" ht="12.75">
      <c r="A284" s="180"/>
      <c r="B284" s="180"/>
      <c r="C284" s="180"/>
      <c r="D284" s="181"/>
      <c r="E284" s="180"/>
      <c r="F284" s="180"/>
      <c r="G284" s="180"/>
      <c r="H284" s="180"/>
      <c r="I284" s="180"/>
      <c r="J284" s="180"/>
      <c r="K284" s="180"/>
    </row>
    <row r="285" spans="1:11" ht="12.75">
      <c r="A285" s="180"/>
      <c r="B285" s="180"/>
      <c r="C285" s="180"/>
      <c r="D285" s="181"/>
      <c r="E285" s="180"/>
      <c r="F285" s="180"/>
      <c r="G285" s="180"/>
      <c r="H285" s="180"/>
      <c r="I285" s="180"/>
      <c r="J285" s="180"/>
      <c r="K285" s="180"/>
    </row>
    <row r="286" spans="1:11" ht="12.75">
      <c r="A286" s="180"/>
      <c r="B286" s="180"/>
      <c r="C286" s="180"/>
      <c r="D286" s="181"/>
      <c r="E286" s="180"/>
      <c r="F286" s="180"/>
      <c r="G286" s="180"/>
      <c r="H286" s="180"/>
      <c r="I286" s="180"/>
      <c r="J286" s="180"/>
      <c r="K286" s="180"/>
    </row>
    <row r="287" spans="1:11" ht="12.75">
      <c r="A287" s="180"/>
      <c r="B287" s="180"/>
      <c r="C287" s="180"/>
      <c r="D287" s="181"/>
      <c r="E287" s="180"/>
      <c r="F287" s="180"/>
      <c r="G287" s="180"/>
      <c r="H287" s="180"/>
      <c r="I287" s="180"/>
      <c r="J287" s="180"/>
      <c r="K287" s="180"/>
    </row>
    <row r="288" spans="1:11" ht="12.75">
      <c r="A288" s="180"/>
      <c r="B288" s="180"/>
      <c r="C288" s="180"/>
      <c r="D288" s="181"/>
      <c r="E288" s="180"/>
      <c r="F288" s="180"/>
      <c r="G288" s="180"/>
      <c r="H288" s="180"/>
      <c r="I288" s="180"/>
      <c r="J288" s="180"/>
      <c r="K288" s="180"/>
    </row>
    <row r="289" spans="1:11" ht="12.75">
      <c r="A289" s="180"/>
      <c r="B289" s="180"/>
      <c r="C289" s="180"/>
      <c r="D289" s="181"/>
      <c r="E289" s="180"/>
      <c r="F289" s="180"/>
      <c r="G289" s="180"/>
      <c r="H289" s="180"/>
      <c r="I289" s="180"/>
      <c r="J289" s="180"/>
      <c r="K289" s="180"/>
    </row>
    <row r="290" spans="1:11" ht="12.75">
      <c r="A290" s="180"/>
      <c r="B290" s="180"/>
      <c r="C290" s="180"/>
      <c r="D290" s="181"/>
      <c r="E290" s="180"/>
      <c r="F290" s="180"/>
      <c r="G290" s="180"/>
      <c r="H290" s="180"/>
      <c r="I290" s="180"/>
      <c r="J290" s="180"/>
      <c r="K290" s="180"/>
    </row>
    <row r="291" spans="1:11" ht="12.75">
      <c r="A291" s="180"/>
      <c r="B291" s="180"/>
      <c r="C291" s="180"/>
      <c r="D291" s="181"/>
      <c r="E291" s="180"/>
      <c r="F291" s="180"/>
      <c r="G291" s="180"/>
      <c r="H291" s="180"/>
      <c r="I291" s="180"/>
      <c r="J291" s="180"/>
      <c r="K291" s="180"/>
    </row>
    <row r="292" spans="1:11" ht="12.75">
      <c r="A292" s="180"/>
      <c r="B292" s="180"/>
      <c r="C292" s="180"/>
      <c r="D292" s="181"/>
      <c r="E292" s="180"/>
      <c r="F292" s="180"/>
      <c r="G292" s="180"/>
      <c r="H292" s="180"/>
      <c r="I292" s="180"/>
      <c r="J292" s="180"/>
      <c r="K292" s="180"/>
    </row>
    <row r="293" spans="1:11" ht="12.75">
      <c r="A293" s="180"/>
      <c r="B293" s="180"/>
      <c r="C293" s="180"/>
      <c r="D293" s="181"/>
      <c r="E293" s="180"/>
      <c r="F293" s="180"/>
      <c r="G293" s="180"/>
      <c r="H293" s="180"/>
      <c r="I293" s="180"/>
      <c r="J293" s="180"/>
      <c r="K293" s="180"/>
    </row>
    <row r="294" spans="1:11" ht="12.75">
      <c r="A294" s="180"/>
      <c r="B294" s="180"/>
      <c r="C294" s="180"/>
      <c r="D294" s="181"/>
      <c r="E294" s="180"/>
      <c r="F294" s="180"/>
      <c r="G294" s="180"/>
      <c r="H294" s="180"/>
      <c r="I294" s="180"/>
      <c r="J294" s="180"/>
      <c r="K294" s="180"/>
    </row>
    <row r="295" spans="1:11" ht="12.75">
      <c r="A295" s="180"/>
      <c r="B295" s="180"/>
      <c r="C295" s="180"/>
      <c r="D295" s="181"/>
      <c r="E295" s="180"/>
      <c r="F295" s="180"/>
      <c r="G295" s="180"/>
      <c r="H295" s="180"/>
      <c r="I295" s="180"/>
      <c r="J295" s="180"/>
      <c r="K295" s="180"/>
    </row>
    <row r="296" spans="1:11" ht="12.75">
      <c r="A296" s="180"/>
      <c r="B296" s="180"/>
      <c r="C296" s="180"/>
      <c r="D296" s="181"/>
      <c r="E296" s="180"/>
      <c r="F296" s="180"/>
      <c r="G296" s="180"/>
      <c r="H296" s="180"/>
      <c r="I296" s="180"/>
      <c r="J296" s="180"/>
      <c r="K296" s="180"/>
    </row>
    <row r="297" spans="1:11" ht="12.75">
      <c r="A297" s="180"/>
      <c r="B297" s="180"/>
      <c r="C297" s="180"/>
      <c r="D297" s="181"/>
      <c r="E297" s="180"/>
      <c r="F297" s="180"/>
      <c r="G297" s="180"/>
      <c r="H297" s="180"/>
      <c r="I297" s="180"/>
      <c r="J297" s="180"/>
      <c r="K297" s="180"/>
    </row>
    <row r="298" spans="1:11" ht="12.75">
      <c r="A298" s="180"/>
      <c r="B298" s="180"/>
      <c r="C298" s="180"/>
      <c r="D298" s="181"/>
      <c r="E298" s="180"/>
      <c r="F298" s="180"/>
      <c r="G298" s="180"/>
      <c r="H298" s="180"/>
      <c r="I298" s="180"/>
      <c r="J298" s="180"/>
      <c r="K298" s="180"/>
    </row>
    <row r="299" spans="1:11" ht="12.75">
      <c r="A299" s="180"/>
      <c r="B299" s="180"/>
      <c r="C299" s="180"/>
      <c r="D299" s="181"/>
      <c r="E299" s="180"/>
      <c r="F299" s="180"/>
      <c r="G299" s="180"/>
      <c r="H299" s="180"/>
      <c r="I299" s="180"/>
      <c r="J299" s="180"/>
      <c r="K299" s="180"/>
    </row>
    <row r="300" spans="1:11" ht="12.75">
      <c r="A300" s="180"/>
      <c r="B300" s="180"/>
      <c r="C300" s="180"/>
      <c r="D300" s="181"/>
      <c r="E300" s="180"/>
      <c r="F300" s="180"/>
      <c r="G300" s="180"/>
      <c r="H300" s="180"/>
      <c r="I300" s="180"/>
      <c r="J300" s="180"/>
      <c r="K300" s="180"/>
    </row>
    <row r="301" spans="1:11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</row>
  </sheetData>
  <sheetProtection/>
  <mergeCells count="16">
    <mergeCell ref="A1:K1"/>
    <mergeCell ref="A4:K4"/>
    <mergeCell ref="A5:K6"/>
    <mergeCell ref="A7:K7"/>
    <mergeCell ref="A18:D18"/>
    <mergeCell ref="A23:D23"/>
    <mergeCell ref="A43:K43"/>
    <mergeCell ref="A152:D152"/>
    <mergeCell ref="A178:D178"/>
    <mergeCell ref="A179:D179"/>
    <mergeCell ref="A24:D24"/>
    <mergeCell ref="A31:D31"/>
    <mergeCell ref="A32:D32"/>
    <mergeCell ref="A35:K35"/>
    <mergeCell ref="A38:D38"/>
    <mergeCell ref="A40:D40"/>
  </mergeCells>
  <dataValidations count="1">
    <dataValidation allowBlank="1" sqref="A183:K65536 A178:A179 A175:K176 E178:K179 E80:K149 C170 L5:IV62 A41:K42 B36:D37 B39:D39 A5:A40 B5:F6 B22:D22 B63:IV79 B25:D30 B8:D17 E36:K40 B33:D34 A152:A153 E8:K34 A173:K173 D150:D151 B153:D153 A43:A149 L80:IV65536 A154:K167 B44:K62 D102:D110 B80:D101 B111:D149 B102:C107 E152:K153"/>
  </dataValidations>
  <printOptions/>
  <pageMargins left="0.49" right="0.51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8.57421875" style="0" customWidth="1"/>
    <col min="2" max="2" width="7.28125" style="0" customWidth="1"/>
    <col min="3" max="3" width="28.8515625" style="0" customWidth="1"/>
    <col min="4" max="4" width="11.28125" style="0" customWidth="1"/>
    <col min="5" max="7" width="16.7109375" style="0" hidden="1" customWidth="1"/>
    <col min="8" max="9" width="15.421875" style="0" hidden="1" customWidth="1"/>
    <col min="10" max="11" width="15.421875" style="0" customWidth="1"/>
  </cols>
  <sheetData>
    <row r="1" spans="1:11" ht="18" customHeight="1" thickBot="1">
      <c r="A1" s="360" t="s">
        <v>1</v>
      </c>
      <c r="B1" s="361"/>
      <c r="C1" s="361"/>
      <c r="D1" s="361"/>
      <c r="E1" s="361"/>
      <c r="F1" s="361"/>
      <c r="G1" s="361"/>
      <c r="H1" s="361"/>
      <c r="I1" s="361"/>
      <c r="J1" s="361"/>
      <c r="K1" s="362"/>
    </row>
    <row r="2" spans="1:11" ht="12.75" customHeight="1">
      <c r="A2" s="183" t="s">
        <v>2</v>
      </c>
      <c r="B2" s="184" t="s">
        <v>3</v>
      </c>
      <c r="C2" s="185" t="s">
        <v>4</v>
      </c>
      <c r="D2" s="186" t="s">
        <v>5</v>
      </c>
      <c r="E2" s="187" t="s">
        <v>6</v>
      </c>
      <c r="F2" s="187" t="s">
        <v>7</v>
      </c>
      <c r="G2" s="187" t="s">
        <v>8</v>
      </c>
      <c r="H2" s="188" t="s">
        <v>9</v>
      </c>
      <c r="I2" s="187" t="s">
        <v>10</v>
      </c>
      <c r="J2" s="187" t="s">
        <v>11</v>
      </c>
      <c r="K2" s="189" t="s">
        <v>139</v>
      </c>
    </row>
    <row r="3" spans="1:11" ht="12.75">
      <c r="A3" s="9"/>
      <c r="B3" s="10">
        <v>1341</v>
      </c>
      <c r="C3" s="11" t="s">
        <v>12</v>
      </c>
      <c r="D3" s="12" t="s">
        <v>13</v>
      </c>
      <c r="E3" s="13">
        <v>73.6</v>
      </c>
      <c r="F3" s="14">
        <v>70</v>
      </c>
      <c r="G3" s="14">
        <v>50</v>
      </c>
      <c r="H3" s="190">
        <v>75</v>
      </c>
      <c r="I3" s="13">
        <v>75</v>
      </c>
      <c r="J3" s="13">
        <v>65</v>
      </c>
      <c r="K3" s="15">
        <v>65</v>
      </c>
    </row>
    <row r="4" spans="1:11" ht="12.75">
      <c r="A4" s="9"/>
      <c r="B4" s="10">
        <v>1343</v>
      </c>
      <c r="C4" s="11" t="s">
        <v>14</v>
      </c>
      <c r="D4" s="16" t="s">
        <v>13</v>
      </c>
      <c r="E4" s="17">
        <v>127.9</v>
      </c>
      <c r="F4" s="18">
        <v>60</v>
      </c>
      <c r="G4" s="18">
        <v>60</v>
      </c>
      <c r="H4" s="191">
        <v>60</v>
      </c>
      <c r="I4" s="17">
        <v>60</v>
      </c>
      <c r="J4" s="17">
        <v>60</v>
      </c>
      <c r="K4" s="19">
        <v>60</v>
      </c>
    </row>
    <row r="5" spans="1:11" ht="12.75">
      <c r="A5" s="9"/>
      <c r="B5" s="10">
        <v>1344</v>
      </c>
      <c r="C5" s="11" t="s">
        <v>15</v>
      </c>
      <c r="D5" s="16" t="s">
        <v>13</v>
      </c>
      <c r="E5" s="17">
        <v>189.6</v>
      </c>
      <c r="F5" s="18">
        <v>80</v>
      </c>
      <c r="G5" s="18">
        <v>80</v>
      </c>
      <c r="H5" s="191">
        <v>60</v>
      </c>
      <c r="I5" s="17">
        <v>60</v>
      </c>
      <c r="J5" s="17">
        <v>60</v>
      </c>
      <c r="K5" s="19">
        <v>60</v>
      </c>
    </row>
    <row r="6" spans="1:11" ht="12.75">
      <c r="A6" s="9"/>
      <c r="B6" s="10">
        <v>1345</v>
      </c>
      <c r="C6" s="11" t="s">
        <v>16</v>
      </c>
      <c r="D6" s="16" t="s">
        <v>13</v>
      </c>
      <c r="E6" s="17">
        <v>194.1</v>
      </c>
      <c r="F6" s="17">
        <v>180</v>
      </c>
      <c r="G6" s="18">
        <v>180</v>
      </c>
      <c r="H6" s="191">
        <v>180</v>
      </c>
      <c r="I6" s="17">
        <v>180</v>
      </c>
      <c r="J6" s="17">
        <v>120</v>
      </c>
      <c r="K6" s="19">
        <v>120</v>
      </c>
    </row>
    <row r="7" spans="1:11" ht="12.75">
      <c r="A7" s="9"/>
      <c r="B7" s="20">
        <v>1347</v>
      </c>
      <c r="C7" s="11" t="s">
        <v>17</v>
      </c>
      <c r="D7" s="16" t="s">
        <v>13</v>
      </c>
      <c r="E7" s="17">
        <v>12.9</v>
      </c>
      <c r="F7" s="13">
        <v>0</v>
      </c>
      <c r="G7" s="18">
        <v>20</v>
      </c>
      <c r="H7" s="191">
        <v>0</v>
      </c>
      <c r="I7" s="17">
        <v>0</v>
      </c>
      <c r="J7" s="17">
        <v>0</v>
      </c>
      <c r="K7" s="19">
        <v>0</v>
      </c>
    </row>
    <row r="8" spans="1:11" ht="12.75">
      <c r="A8" s="9"/>
      <c r="B8" s="21">
        <v>1351</v>
      </c>
      <c r="C8" s="11" t="s">
        <v>18</v>
      </c>
      <c r="D8" s="16" t="s">
        <v>13</v>
      </c>
      <c r="E8" s="13">
        <v>0</v>
      </c>
      <c r="F8" s="13">
        <v>0</v>
      </c>
      <c r="G8" s="18">
        <v>6.7</v>
      </c>
      <c r="H8" s="191">
        <v>0</v>
      </c>
      <c r="I8" s="17">
        <v>0</v>
      </c>
      <c r="J8" s="17">
        <v>0</v>
      </c>
      <c r="K8" s="19">
        <v>0</v>
      </c>
    </row>
    <row r="9" spans="1:11" ht="12.75">
      <c r="A9" s="9"/>
      <c r="B9" s="21">
        <v>1359</v>
      </c>
      <c r="C9" s="11" t="s">
        <v>140</v>
      </c>
      <c r="D9" s="16" t="s">
        <v>13</v>
      </c>
      <c r="E9" s="13"/>
      <c r="F9" s="14"/>
      <c r="G9" s="18"/>
      <c r="H9" s="191">
        <v>0</v>
      </c>
      <c r="I9" s="17">
        <v>0</v>
      </c>
      <c r="J9" s="192" t="s">
        <v>141</v>
      </c>
      <c r="K9" s="193" t="s">
        <v>141</v>
      </c>
    </row>
    <row r="10" spans="1:12" ht="12.75">
      <c r="A10" s="9"/>
      <c r="B10" s="10">
        <v>1361</v>
      </c>
      <c r="C10" s="11" t="s">
        <v>20</v>
      </c>
      <c r="D10" s="12" t="s">
        <v>13</v>
      </c>
      <c r="E10" s="13">
        <v>77.4</v>
      </c>
      <c r="F10" s="14">
        <v>70</v>
      </c>
      <c r="G10" s="14">
        <v>70</v>
      </c>
      <c r="H10" s="190">
        <v>60</v>
      </c>
      <c r="I10" s="13">
        <v>60</v>
      </c>
      <c r="J10" s="13">
        <v>65</v>
      </c>
      <c r="K10" s="15">
        <v>65</v>
      </c>
      <c r="L10" t="s">
        <v>142</v>
      </c>
    </row>
    <row r="11" spans="1:11" ht="12.75">
      <c r="A11" s="9"/>
      <c r="B11" s="10">
        <v>1511</v>
      </c>
      <c r="C11" s="11" t="s">
        <v>21</v>
      </c>
      <c r="D11" s="12" t="s">
        <v>22</v>
      </c>
      <c r="E11" s="13">
        <v>2321.4</v>
      </c>
      <c r="F11" s="14">
        <v>1274</v>
      </c>
      <c r="G11" s="14">
        <v>1500</v>
      </c>
      <c r="H11" s="190">
        <v>1210</v>
      </c>
      <c r="I11" s="13">
        <v>1300</v>
      </c>
      <c r="J11" s="13">
        <v>2180</v>
      </c>
      <c r="K11" s="15">
        <v>2200</v>
      </c>
    </row>
    <row r="12" spans="1:11" ht="12.75">
      <c r="A12" s="357" t="s">
        <v>23</v>
      </c>
      <c r="B12" s="358"/>
      <c r="C12" s="358"/>
      <c r="D12" s="359"/>
      <c r="E12" s="25">
        <f aca="true" t="shared" si="0" ref="E12:K12">SUM(E3:E11)</f>
        <v>2996.9</v>
      </c>
      <c r="F12" s="25">
        <f t="shared" si="0"/>
        <v>1734</v>
      </c>
      <c r="G12" s="25">
        <f t="shared" si="0"/>
        <v>1966.7</v>
      </c>
      <c r="H12" s="194">
        <f t="shared" si="0"/>
        <v>1645</v>
      </c>
      <c r="I12" s="25">
        <f t="shared" si="0"/>
        <v>1735</v>
      </c>
      <c r="J12" s="25">
        <f t="shared" si="0"/>
        <v>2550</v>
      </c>
      <c r="K12" s="27">
        <f t="shared" si="0"/>
        <v>2570</v>
      </c>
    </row>
    <row r="13" spans="1:11" ht="12.75">
      <c r="A13" s="28">
        <v>3769</v>
      </c>
      <c r="B13" s="29">
        <v>2212</v>
      </c>
      <c r="C13" s="30" t="s">
        <v>24</v>
      </c>
      <c r="D13" s="31" t="s">
        <v>65</v>
      </c>
      <c r="E13" s="32"/>
      <c r="F13" s="33"/>
      <c r="G13" s="33"/>
      <c r="H13" s="33"/>
      <c r="I13" s="33"/>
      <c r="J13" s="34">
        <v>2</v>
      </c>
      <c r="K13" s="35">
        <v>2</v>
      </c>
    </row>
    <row r="14" spans="1:11" ht="12.75">
      <c r="A14" s="28">
        <v>4351</v>
      </c>
      <c r="B14" s="29">
        <v>2111</v>
      </c>
      <c r="C14" s="30" t="s">
        <v>182</v>
      </c>
      <c r="D14" s="31" t="s">
        <v>83</v>
      </c>
      <c r="E14" s="32"/>
      <c r="F14" s="33"/>
      <c r="G14" s="33"/>
      <c r="H14" s="33"/>
      <c r="I14" s="33"/>
      <c r="J14" s="34">
        <v>20</v>
      </c>
      <c r="K14" s="35">
        <v>30</v>
      </c>
    </row>
    <row r="15" spans="1:11" ht="12.75">
      <c r="A15" s="28">
        <v>5311</v>
      </c>
      <c r="B15" s="29">
        <v>2212</v>
      </c>
      <c r="C15" s="30" t="s">
        <v>26</v>
      </c>
      <c r="D15" s="31" t="s">
        <v>87</v>
      </c>
      <c r="E15" s="32"/>
      <c r="F15" s="33"/>
      <c r="G15" s="33"/>
      <c r="H15" s="33"/>
      <c r="I15" s="33"/>
      <c r="J15" s="34">
        <v>6</v>
      </c>
      <c r="K15" s="35">
        <v>6</v>
      </c>
    </row>
    <row r="16" spans="1:11" ht="12.75" customHeight="1">
      <c r="A16" s="36">
        <v>6310</v>
      </c>
      <c r="B16" s="10">
        <v>2141</v>
      </c>
      <c r="C16" s="11" t="s">
        <v>28</v>
      </c>
      <c r="D16" s="12" t="s">
        <v>22</v>
      </c>
      <c r="E16" s="13">
        <v>304.3</v>
      </c>
      <c r="F16" s="14">
        <v>250</v>
      </c>
      <c r="G16" s="14">
        <v>215.2</v>
      </c>
      <c r="H16" s="190">
        <v>220</v>
      </c>
      <c r="I16" s="13">
        <v>190</v>
      </c>
      <c r="J16" s="13">
        <v>120</v>
      </c>
      <c r="K16" s="15">
        <v>120</v>
      </c>
    </row>
    <row r="17" spans="1:11" ht="12.75">
      <c r="A17" s="357" t="s">
        <v>29</v>
      </c>
      <c r="B17" s="358"/>
      <c r="C17" s="358"/>
      <c r="D17" s="359"/>
      <c r="E17" s="25">
        <f>SUM(E16:E16)</f>
        <v>304.3</v>
      </c>
      <c r="F17" s="25">
        <f>SUM(F16:F16)</f>
        <v>250</v>
      </c>
      <c r="G17" s="25">
        <f>SUM(G16:G16)</f>
        <v>215.2</v>
      </c>
      <c r="H17" s="48">
        <f>SUM(H16:H16)</f>
        <v>220</v>
      </c>
      <c r="I17" s="25">
        <f>SUM(I16:I16)</f>
        <v>190</v>
      </c>
      <c r="J17" s="25">
        <f>SUM(J13:J16)</f>
        <v>148</v>
      </c>
      <c r="K17" s="27">
        <f>SUM(K13:K16)</f>
        <v>158</v>
      </c>
    </row>
    <row r="18" spans="1:11" ht="12.75">
      <c r="A18" s="357" t="s">
        <v>30</v>
      </c>
      <c r="B18" s="358"/>
      <c r="C18" s="358"/>
      <c r="D18" s="359"/>
      <c r="E18" s="25">
        <v>0</v>
      </c>
      <c r="F18" s="25">
        <v>0</v>
      </c>
      <c r="G18" s="25">
        <v>0</v>
      </c>
      <c r="H18" s="195">
        <v>0</v>
      </c>
      <c r="I18" s="38">
        <v>0</v>
      </c>
      <c r="J18" s="38">
        <v>0</v>
      </c>
      <c r="K18" s="39">
        <v>0</v>
      </c>
    </row>
    <row r="19" spans="1:11" ht="12.75">
      <c r="A19" s="9"/>
      <c r="B19" s="10">
        <v>4112</v>
      </c>
      <c r="C19" s="11" t="s">
        <v>31</v>
      </c>
      <c r="D19" s="12" t="s">
        <v>22</v>
      </c>
      <c r="E19" s="13">
        <v>289</v>
      </c>
      <c r="F19" s="14">
        <v>289</v>
      </c>
      <c r="G19" s="14">
        <v>306</v>
      </c>
      <c r="H19" s="190">
        <v>395</v>
      </c>
      <c r="I19" s="13">
        <v>360</v>
      </c>
      <c r="J19" s="13">
        <v>440</v>
      </c>
      <c r="K19" s="15">
        <v>450</v>
      </c>
    </row>
    <row r="20" spans="1:11" ht="12.75">
      <c r="A20" s="9"/>
      <c r="B20" s="10">
        <v>4121</v>
      </c>
      <c r="C20" s="11" t="s">
        <v>32</v>
      </c>
      <c r="D20" s="12" t="s">
        <v>22</v>
      </c>
      <c r="E20" s="13">
        <v>4356</v>
      </c>
      <c r="F20" s="14">
        <v>4354</v>
      </c>
      <c r="G20" s="14">
        <v>4406</v>
      </c>
      <c r="H20" s="190">
        <v>5446</v>
      </c>
      <c r="I20" s="13">
        <v>5500</v>
      </c>
      <c r="J20" s="13">
        <v>7250</v>
      </c>
      <c r="K20" s="15">
        <v>7300</v>
      </c>
    </row>
    <row r="21" spans="1:11" ht="12.75">
      <c r="A21" s="196"/>
      <c r="B21" s="197">
        <v>4121</v>
      </c>
      <c r="C21" s="198" t="s">
        <v>143</v>
      </c>
      <c r="D21" s="199" t="s">
        <v>22</v>
      </c>
      <c r="E21" s="200">
        <v>4100.2</v>
      </c>
      <c r="F21" s="201"/>
      <c r="G21" s="201"/>
      <c r="H21" s="202">
        <v>0</v>
      </c>
      <c r="I21" s="200">
        <v>1000</v>
      </c>
      <c r="J21" s="200">
        <v>1000</v>
      </c>
      <c r="K21" s="203">
        <v>1000</v>
      </c>
    </row>
    <row r="22" spans="1:11" s="107" customFormat="1" ht="12.75">
      <c r="A22" s="196"/>
      <c r="B22" s="197">
        <v>4221</v>
      </c>
      <c r="C22" s="198" t="s">
        <v>34</v>
      </c>
      <c r="D22" s="199" t="s">
        <v>22</v>
      </c>
      <c r="E22" s="200">
        <v>9100</v>
      </c>
      <c r="F22" s="201">
        <v>29400</v>
      </c>
      <c r="G22" s="201">
        <v>7600</v>
      </c>
      <c r="H22" s="202">
        <v>0</v>
      </c>
      <c r="I22" s="200">
        <v>28000</v>
      </c>
      <c r="J22" s="200">
        <v>29250</v>
      </c>
      <c r="K22" s="203">
        <v>20000</v>
      </c>
    </row>
    <row r="23" spans="1:11" ht="12.75">
      <c r="A23" s="9"/>
      <c r="B23" s="21">
        <v>4134</v>
      </c>
      <c r="C23" s="11" t="s">
        <v>35</v>
      </c>
      <c r="D23" s="12" t="s">
        <v>22</v>
      </c>
      <c r="E23" s="13">
        <v>60.9</v>
      </c>
      <c r="F23" s="14">
        <v>0</v>
      </c>
      <c r="G23" s="14">
        <v>64</v>
      </c>
      <c r="H23" s="190">
        <v>78</v>
      </c>
      <c r="I23" s="13">
        <v>80</v>
      </c>
      <c r="J23" s="13">
        <v>0</v>
      </c>
      <c r="K23" s="15">
        <v>0</v>
      </c>
    </row>
    <row r="24" spans="1:11" ht="12.75">
      <c r="A24" s="9"/>
      <c r="B24" s="21">
        <v>4139</v>
      </c>
      <c r="C24" s="11" t="s">
        <v>36</v>
      </c>
      <c r="D24" s="12" t="s">
        <v>22</v>
      </c>
      <c r="E24" s="13">
        <v>71.9</v>
      </c>
      <c r="F24" s="14">
        <v>0</v>
      </c>
      <c r="G24" s="14">
        <v>75</v>
      </c>
      <c r="H24" s="190">
        <v>78</v>
      </c>
      <c r="I24" s="13">
        <v>80</v>
      </c>
      <c r="J24" s="13">
        <v>0</v>
      </c>
      <c r="K24" s="15">
        <v>0</v>
      </c>
    </row>
    <row r="25" spans="1:11" ht="12.75">
      <c r="A25" s="357" t="s">
        <v>37</v>
      </c>
      <c r="B25" s="358"/>
      <c r="C25" s="358"/>
      <c r="D25" s="359"/>
      <c r="E25" s="25">
        <f aca="true" t="shared" si="1" ref="E25:K25">SUM(E19:E24)</f>
        <v>17978.000000000004</v>
      </c>
      <c r="F25" s="25">
        <f t="shared" si="1"/>
        <v>34043</v>
      </c>
      <c r="G25" s="25">
        <f t="shared" si="1"/>
        <v>12451</v>
      </c>
      <c r="H25" s="194">
        <f t="shared" si="1"/>
        <v>5997</v>
      </c>
      <c r="I25" s="25">
        <f t="shared" si="1"/>
        <v>35020</v>
      </c>
      <c r="J25" s="25">
        <f t="shared" si="1"/>
        <v>37940</v>
      </c>
      <c r="K25" s="27">
        <f t="shared" si="1"/>
        <v>28750</v>
      </c>
    </row>
    <row r="26" spans="1:11" ht="12.75">
      <c r="A26" s="22"/>
      <c r="B26" s="23"/>
      <c r="C26" s="23" t="s">
        <v>38</v>
      </c>
      <c r="D26" s="24"/>
      <c r="E26" s="49">
        <f aca="true" t="shared" si="2" ref="E26:K26">SUM(E12+E17+E25)</f>
        <v>21279.200000000004</v>
      </c>
      <c r="F26" s="49">
        <f t="shared" si="2"/>
        <v>36027</v>
      </c>
      <c r="G26" s="49">
        <f t="shared" si="2"/>
        <v>14632.9</v>
      </c>
      <c r="H26" s="204">
        <f t="shared" si="2"/>
        <v>7862</v>
      </c>
      <c r="I26" s="49">
        <f t="shared" si="2"/>
        <v>36945</v>
      </c>
      <c r="J26" s="49">
        <f t="shared" si="2"/>
        <v>40638</v>
      </c>
      <c r="K26" s="51">
        <f t="shared" si="2"/>
        <v>31478</v>
      </c>
    </row>
    <row r="27" spans="1:11" ht="12.75">
      <c r="A27" s="22"/>
      <c r="B27" s="205">
        <v>4131</v>
      </c>
      <c r="C27" s="206" t="s">
        <v>39</v>
      </c>
      <c r="D27" s="207" t="s">
        <v>13</v>
      </c>
      <c r="E27" s="208">
        <v>1036.7</v>
      </c>
      <c r="F27" s="209">
        <v>0</v>
      </c>
      <c r="G27" s="209">
        <v>3739.5</v>
      </c>
      <c r="H27" s="210">
        <v>2200</v>
      </c>
      <c r="I27" s="208">
        <f>'[1]Výdaje'!K82-'[1]Příjmy'!I24</f>
        <v>2875</v>
      </c>
      <c r="J27" s="208">
        <f>Výdaje!L114-Příjmy!J26</f>
        <v>1572.5</v>
      </c>
      <c r="K27" s="344">
        <f>Výdaje!M114-Příjmy!K26</f>
        <v>2081.5</v>
      </c>
    </row>
    <row r="28" spans="1:11" ht="16.5" thickBot="1">
      <c r="A28" s="211"/>
      <c r="B28" s="212"/>
      <c r="C28" s="212" t="s">
        <v>40</v>
      </c>
      <c r="D28" s="213"/>
      <c r="E28" s="60">
        <f aca="true" t="shared" si="3" ref="E28:K28">SUM(E26+E27)</f>
        <v>22315.900000000005</v>
      </c>
      <c r="F28" s="60">
        <f t="shared" si="3"/>
        <v>36027</v>
      </c>
      <c r="G28" s="60">
        <f t="shared" si="3"/>
        <v>18372.4</v>
      </c>
      <c r="H28" s="214">
        <f t="shared" si="3"/>
        <v>10062</v>
      </c>
      <c r="I28" s="60">
        <f t="shared" si="3"/>
        <v>39820</v>
      </c>
      <c r="J28" s="60">
        <f t="shared" si="3"/>
        <v>42210.5</v>
      </c>
      <c r="K28" s="61">
        <f t="shared" si="3"/>
        <v>33559.5</v>
      </c>
    </row>
    <row r="29" spans="1:11" ht="15.75">
      <c r="A29" s="215"/>
      <c r="B29" s="216"/>
      <c r="C29" s="216"/>
      <c r="D29" s="216"/>
      <c r="E29" s="217"/>
      <c r="F29" s="217"/>
      <c r="G29" s="217"/>
      <c r="H29" s="218"/>
      <c r="I29" s="218"/>
      <c r="J29" s="218"/>
      <c r="K29" s="219"/>
    </row>
    <row r="30" spans="1:11" ht="13.5" thickBot="1">
      <c r="A30" s="220"/>
      <c r="B30" s="221"/>
      <c r="C30" s="221"/>
      <c r="D30" s="221"/>
      <c r="E30" s="221"/>
      <c r="F30" s="221"/>
      <c r="G30" s="221"/>
      <c r="H30" s="221"/>
      <c r="I30" s="221"/>
      <c r="J30" s="221"/>
      <c r="K30" s="222"/>
    </row>
    <row r="31" spans="1:11" ht="18.75" thickBot="1">
      <c r="A31" s="373" t="s">
        <v>41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5"/>
    </row>
    <row r="32" spans="1:11" ht="12.75">
      <c r="A32" s="2" t="s">
        <v>2</v>
      </c>
      <c r="B32" s="3" t="s">
        <v>3</v>
      </c>
      <c r="C32" s="4" t="s">
        <v>4</v>
      </c>
      <c r="D32" s="5" t="s">
        <v>5</v>
      </c>
      <c r="E32" s="6" t="s">
        <v>6</v>
      </c>
      <c r="F32" s="6" t="s">
        <v>7</v>
      </c>
      <c r="G32" s="6" t="s">
        <v>8</v>
      </c>
      <c r="H32" s="223" t="s">
        <v>9</v>
      </c>
      <c r="I32" s="6" t="s">
        <v>10</v>
      </c>
      <c r="J32" s="6" t="s">
        <v>11</v>
      </c>
      <c r="K32" s="8" t="s">
        <v>139</v>
      </c>
    </row>
    <row r="33" spans="1:11" ht="12.75">
      <c r="A33" s="70"/>
      <c r="B33" s="71">
        <v>8115</v>
      </c>
      <c r="C33" s="224" t="s">
        <v>42</v>
      </c>
      <c r="D33" s="73" t="s">
        <v>22</v>
      </c>
      <c r="E33" s="65">
        <v>1531.3</v>
      </c>
      <c r="F33" s="66">
        <v>1337</v>
      </c>
      <c r="G33" s="66">
        <v>-6633.9</v>
      </c>
      <c r="H33" s="225">
        <v>0</v>
      </c>
      <c r="I33" s="66">
        <v>0</v>
      </c>
      <c r="J33" s="66">
        <f>'[2]Výdaje'!L95-'[2]Příjmy'!J25</f>
        <v>0</v>
      </c>
      <c r="K33" s="67">
        <v>0</v>
      </c>
    </row>
    <row r="34" spans="1:11" ht="15.75">
      <c r="A34" s="363" t="s">
        <v>144</v>
      </c>
      <c r="B34" s="364"/>
      <c r="C34" s="364"/>
      <c r="D34" s="365"/>
      <c r="E34" s="68">
        <f>SUM(E33)</f>
        <v>1531.3</v>
      </c>
      <c r="F34" s="68">
        <f>SUM(F33)</f>
        <v>1337</v>
      </c>
      <c r="G34" s="68">
        <v>5298</v>
      </c>
      <c r="H34" s="226">
        <f>SUM(H33)</f>
        <v>0</v>
      </c>
      <c r="I34" s="68">
        <f>SUM(I33)</f>
        <v>0</v>
      </c>
      <c r="J34" s="68">
        <f>SUM(J33)</f>
        <v>0</v>
      </c>
      <c r="K34" s="69">
        <f>SUM(K33)</f>
        <v>0</v>
      </c>
    </row>
    <row r="35" spans="1:11" ht="12.75">
      <c r="A35" s="70"/>
      <c r="B35" s="71"/>
      <c r="C35" s="71"/>
      <c r="D35" s="73"/>
      <c r="E35" s="71"/>
      <c r="F35" s="71"/>
      <c r="G35" s="71"/>
      <c r="H35" s="71"/>
      <c r="I35" s="72"/>
      <c r="J35" s="72"/>
      <c r="K35" s="74"/>
    </row>
    <row r="36" spans="1:11" ht="13.5" thickBot="1">
      <c r="A36" s="376" t="s">
        <v>38</v>
      </c>
      <c r="B36" s="377"/>
      <c r="C36" s="377"/>
      <c r="D36" s="378"/>
      <c r="E36" s="75">
        <f aca="true" t="shared" si="4" ref="E36:K36">E28+E34</f>
        <v>23847.200000000004</v>
      </c>
      <c r="F36" s="75">
        <f t="shared" si="4"/>
        <v>37364</v>
      </c>
      <c r="G36" s="75">
        <f t="shared" si="4"/>
        <v>23670.4</v>
      </c>
      <c r="H36" s="227">
        <f t="shared" si="4"/>
        <v>10062</v>
      </c>
      <c r="I36" s="76">
        <f t="shared" si="4"/>
        <v>39820</v>
      </c>
      <c r="J36" s="76">
        <f t="shared" si="4"/>
        <v>42210.5</v>
      </c>
      <c r="K36" s="77">
        <f t="shared" si="4"/>
        <v>33559.5</v>
      </c>
    </row>
  </sheetData>
  <sheetProtection/>
  <mergeCells count="8">
    <mergeCell ref="A25:D25"/>
    <mergeCell ref="A31:K31"/>
    <mergeCell ref="A34:D34"/>
    <mergeCell ref="A36:D36"/>
    <mergeCell ref="A1:K1"/>
    <mergeCell ref="A12:D12"/>
    <mergeCell ref="A17:D17"/>
    <mergeCell ref="A18:D18"/>
  </mergeCells>
  <dataValidations count="1">
    <dataValidation allowBlank="1" sqref="C35 A31:A65536 B31:B35 B37:D65536 D31:D35 C31:C33 E31:I65536 A13:A15 E13:K15 J32:K65536 A16:K29 J2:K12 A1:I12 L1:IV65536"/>
  </dataValidations>
  <printOptions/>
  <pageMargins left="0.72" right="0.74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13">
      <selection activeCell="M31" sqref="M31"/>
    </sheetView>
  </sheetViews>
  <sheetFormatPr defaultColWidth="9.140625" defaultRowHeight="12.75"/>
  <cols>
    <col min="1" max="1" width="6.140625" style="180" customWidth="1"/>
    <col min="2" max="2" width="5.421875" style="180" customWidth="1"/>
    <col min="3" max="3" width="7.140625" style="180" customWidth="1"/>
    <col min="4" max="4" width="30.140625" style="180" customWidth="1"/>
    <col min="5" max="5" width="12.00390625" style="181" customWidth="1"/>
    <col min="6" max="8" width="14.421875" style="180" hidden="1" customWidth="1"/>
    <col min="9" max="9" width="15.57421875" style="180" hidden="1" customWidth="1"/>
    <col min="10" max="10" width="15.00390625" style="180" hidden="1" customWidth="1"/>
    <col min="11" max="11" width="13.57421875" style="180" hidden="1" customWidth="1"/>
    <col min="12" max="13" width="13.57421875" style="180" customWidth="1"/>
    <col min="14" max="16384" width="9.140625" style="180" customWidth="1"/>
  </cols>
  <sheetData>
    <row r="1" spans="1:13" ht="18" customHeight="1" thickBot="1">
      <c r="A1" s="345" t="s">
        <v>45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7"/>
    </row>
    <row r="2" spans="1:13" ht="12.75">
      <c r="A2" s="394" t="s">
        <v>2</v>
      </c>
      <c r="B2" s="395"/>
      <c r="C2" s="228" t="s">
        <v>3</v>
      </c>
      <c r="D2" s="229" t="s">
        <v>4</v>
      </c>
      <c r="E2" s="230" t="s">
        <v>5</v>
      </c>
      <c r="F2" s="231" t="s">
        <v>145</v>
      </c>
      <c r="G2" s="231" t="s">
        <v>6</v>
      </c>
      <c r="H2" s="232" t="s">
        <v>7</v>
      </c>
      <c r="I2" s="232" t="s">
        <v>46</v>
      </c>
      <c r="J2" s="232" t="s">
        <v>9</v>
      </c>
      <c r="K2" s="232" t="s">
        <v>10</v>
      </c>
      <c r="L2" s="232" t="s">
        <v>11</v>
      </c>
      <c r="M2" s="233" t="s">
        <v>139</v>
      </c>
    </row>
    <row r="3" spans="1:13" ht="12.75" customHeight="1">
      <c r="A3" s="389" t="s">
        <v>146</v>
      </c>
      <c r="B3" s="234">
        <v>2212</v>
      </c>
      <c r="C3" s="91">
        <v>5011</v>
      </c>
      <c r="D3" s="92" t="s">
        <v>147</v>
      </c>
      <c r="E3" s="93" t="s">
        <v>48</v>
      </c>
      <c r="F3" s="235">
        <v>700</v>
      </c>
      <c r="G3" s="94">
        <v>703.1</v>
      </c>
      <c r="H3" s="94">
        <v>710</v>
      </c>
      <c r="I3" s="94">
        <v>750</v>
      </c>
      <c r="J3" s="95">
        <v>790</v>
      </c>
      <c r="K3" s="96">
        <v>820</v>
      </c>
      <c r="L3" s="103">
        <v>650</v>
      </c>
      <c r="M3" s="104">
        <v>700</v>
      </c>
    </row>
    <row r="4" spans="1:13" ht="12.75" customHeight="1">
      <c r="A4" s="389"/>
      <c r="B4" s="234">
        <v>2212</v>
      </c>
      <c r="C4" s="91">
        <v>5021</v>
      </c>
      <c r="D4" s="92" t="s">
        <v>49</v>
      </c>
      <c r="E4" s="93" t="s">
        <v>48</v>
      </c>
      <c r="F4" s="34"/>
      <c r="G4" s="94"/>
      <c r="H4" s="94"/>
      <c r="I4" s="94"/>
      <c r="J4" s="95"/>
      <c r="K4" s="96"/>
      <c r="L4" s="103">
        <v>150</v>
      </c>
      <c r="M4" s="104">
        <v>150</v>
      </c>
    </row>
    <row r="5" spans="1:13" ht="12.75">
      <c r="A5" s="389"/>
      <c r="B5" s="234">
        <v>2212</v>
      </c>
      <c r="C5" s="91">
        <v>5031</v>
      </c>
      <c r="D5" s="92" t="s">
        <v>50</v>
      </c>
      <c r="E5" s="93" t="s">
        <v>48</v>
      </c>
      <c r="F5" s="34">
        <v>182</v>
      </c>
      <c r="G5" s="94">
        <v>178.8</v>
      </c>
      <c r="H5" s="94">
        <v>185</v>
      </c>
      <c r="I5" s="94">
        <v>195</v>
      </c>
      <c r="J5" s="95">
        <v>205</v>
      </c>
      <c r="K5" s="96">
        <v>213</v>
      </c>
      <c r="L5" s="103">
        <v>200</v>
      </c>
      <c r="M5" s="104">
        <v>213</v>
      </c>
    </row>
    <row r="6" spans="1:13" ht="12.75">
      <c r="A6" s="389"/>
      <c r="B6" s="234">
        <v>2212</v>
      </c>
      <c r="C6" s="91">
        <v>5032</v>
      </c>
      <c r="D6" s="92" t="s">
        <v>51</v>
      </c>
      <c r="E6" s="93" t="s">
        <v>48</v>
      </c>
      <c r="F6" s="34">
        <v>63</v>
      </c>
      <c r="G6" s="94">
        <v>61.9</v>
      </c>
      <c r="H6" s="94">
        <v>64</v>
      </c>
      <c r="I6" s="94">
        <v>68</v>
      </c>
      <c r="J6" s="95">
        <v>72</v>
      </c>
      <c r="K6" s="96">
        <v>74</v>
      </c>
      <c r="L6" s="103">
        <v>72</v>
      </c>
      <c r="M6" s="104">
        <v>77</v>
      </c>
    </row>
    <row r="7" spans="1:13" ht="12.75">
      <c r="A7" s="389"/>
      <c r="B7" s="234">
        <v>2212</v>
      </c>
      <c r="C7" s="91">
        <v>5134</v>
      </c>
      <c r="D7" s="92" t="s">
        <v>52</v>
      </c>
      <c r="E7" s="93" t="s">
        <v>48</v>
      </c>
      <c r="F7" s="34">
        <v>3</v>
      </c>
      <c r="G7" s="94">
        <v>2.9</v>
      </c>
      <c r="H7" s="94">
        <v>3</v>
      </c>
      <c r="I7" s="94">
        <v>5</v>
      </c>
      <c r="J7" s="95">
        <v>5</v>
      </c>
      <c r="K7" s="96">
        <v>6</v>
      </c>
      <c r="L7" s="103">
        <v>5</v>
      </c>
      <c r="M7" s="104">
        <v>5</v>
      </c>
    </row>
    <row r="8" spans="1:13" ht="12.75">
      <c r="A8" s="389"/>
      <c r="B8" s="236">
        <v>2212</v>
      </c>
      <c r="C8" s="78">
        <v>5137</v>
      </c>
      <c r="D8" s="79" t="s">
        <v>53</v>
      </c>
      <c r="E8" s="101" t="s">
        <v>48</v>
      </c>
      <c r="F8" s="237">
        <v>20</v>
      </c>
      <c r="G8" s="238">
        <v>22.3</v>
      </c>
      <c r="H8" s="238">
        <v>20</v>
      </c>
      <c r="I8" s="238">
        <v>20</v>
      </c>
      <c r="J8" s="102">
        <v>10</v>
      </c>
      <c r="K8" s="103">
        <v>15</v>
      </c>
      <c r="L8" s="103">
        <v>12</v>
      </c>
      <c r="M8" s="104">
        <v>13</v>
      </c>
    </row>
    <row r="9" spans="1:13" ht="12.75">
      <c r="A9" s="389"/>
      <c r="B9" s="234">
        <v>2212</v>
      </c>
      <c r="C9" s="91">
        <v>5139</v>
      </c>
      <c r="D9" s="92" t="s">
        <v>54</v>
      </c>
      <c r="E9" s="93" t="s">
        <v>48</v>
      </c>
      <c r="F9" s="34">
        <v>90</v>
      </c>
      <c r="G9" s="94">
        <v>78.1</v>
      </c>
      <c r="H9" s="94">
        <v>90</v>
      </c>
      <c r="I9" s="94">
        <v>90</v>
      </c>
      <c r="J9" s="95">
        <v>100</v>
      </c>
      <c r="K9" s="96">
        <v>110</v>
      </c>
      <c r="L9" s="103">
        <v>120</v>
      </c>
      <c r="M9" s="104">
        <v>130</v>
      </c>
    </row>
    <row r="10" spans="1:13" ht="12.75">
      <c r="A10" s="389"/>
      <c r="B10" s="234">
        <v>2212</v>
      </c>
      <c r="C10" s="91">
        <v>5156</v>
      </c>
      <c r="D10" s="92" t="s">
        <v>55</v>
      </c>
      <c r="E10" s="93" t="s">
        <v>48</v>
      </c>
      <c r="F10" s="34">
        <v>40</v>
      </c>
      <c r="G10" s="94">
        <v>39.9</v>
      </c>
      <c r="H10" s="94">
        <v>45</v>
      </c>
      <c r="I10" s="94">
        <v>45</v>
      </c>
      <c r="J10" s="95">
        <v>65</v>
      </c>
      <c r="K10" s="96">
        <v>65</v>
      </c>
      <c r="L10" s="103">
        <v>50</v>
      </c>
      <c r="M10" s="104">
        <v>50</v>
      </c>
    </row>
    <row r="11" spans="1:13" ht="12.75">
      <c r="A11" s="389"/>
      <c r="B11" s="234">
        <v>2212</v>
      </c>
      <c r="C11" s="91">
        <v>5162</v>
      </c>
      <c r="D11" s="92" t="s">
        <v>56</v>
      </c>
      <c r="E11" s="93" t="s">
        <v>48</v>
      </c>
      <c r="F11" s="34">
        <v>0.5</v>
      </c>
      <c r="G11" s="94">
        <v>0.5</v>
      </c>
      <c r="H11" s="94">
        <v>0.5</v>
      </c>
      <c r="I11" s="94">
        <v>0.5</v>
      </c>
      <c r="J11" s="95">
        <v>1</v>
      </c>
      <c r="K11" s="96">
        <v>1</v>
      </c>
      <c r="L11" s="103">
        <v>2</v>
      </c>
      <c r="M11" s="104">
        <v>2</v>
      </c>
    </row>
    <row r="12" spans="1:13" ht="12.75">
      <c r="A12" s="389"/>
      <c r="B12" s="234">
        <v>2212</v>
      </c>
      <c r="C12" s="91">
        <v>5163</v>
      </c>
      <c r="D12" s="92" t="s">
        <v>57</v>
      </c>
      <c r="E12" s="93" t="s">
        <v>48</v>
      </c>
      <c r="F12" s="34">
        <v>12.5</v>
      </c>
      <c r="G12" s="94">
        <v>11.6</v>
      </c>
      <c r="H12" s="94">
        <v>13</v>
      </c>
      <c r="I12" s="94">
        <v>12</v>
      </c>
      <c r="J12" s="95">
        <v>60</v>
      </c>
      <c r="K12" s="96">
        <v>60</v>
      </c>
      <c r="L12" s="103">
        <v>60</v>
      </c>
      <c r="M12" s="104">
        <v>60</v>
      </c>
    </row>
    <row r="13" spans="1:13" ht="12.75">
      <c r="A13" s="389"/>
      <c r="B13" s="234">
        <v>2212</v>
      </c>
      <c r="C13" s="91">
        <v>5164</v>
      </c>
      <c r="D13" s="92" t="s">
        <v>58</v>
      </c>
      <c r="E13" s="93" t="s">
        <v>48</v>
      </c>
      <c r="F13" s="34"/>
      <c r="G13" s="94"/>
      <c r="H13" s="94"/>
      <c r="I13" s="94"/>
      <c r="J13" s="95"/>
      <c r="K13" s="96"/>
      <c r="L13" s="103">
        <v>2.5</v>
      </c>
      <c r="M13" s="104">
        <v>2.5</v>
      </c>
    </row>
    <row r="14" spans="1:13" ht="12.75">
      <c r="A14" s="389"/>
      <c r="B14" s="234">
        <v>2212</v>
      </c>
      <c r="C14" s="91">
        <v>5167</v>
      </c>
      <c r="D14" s="92" t="s">
        <v>59</v>
      </c>
      <c r="E14" s="93" t="s">
        <v>48</v>
      </c>
      <c r="F14" s="34">
        <v>0.5</v>
      </c>
      <c r="G14" s="94">
        <v>0.47</v>
      </c>
      <c r="H14" s="94">
        <v>1</v>
      </c>
      <c r="I14" s="94">
        <v>1</v>
      </c>
      <c r="J14" s="95">
        <v>3</v>
      </c>
      <c r="K14" s="96">
        <v>3</v>
      </c>
      <c r="L14" s="103">
        <v>2</v>
      </c>
      <c r="M14" s="104">
        <v>2</v>
      </c>
    </row>
    <row r="15" spans="1:13" ht="12.75">
      <c r="A15" s="389"/>
      <c r="B15" s="234">
        <v>2212</v>
      </c>
      <c r="C15" s="91">
        <v>5169</v>
      </c>
      <c r="D15" s="92" t="s">
        <v>60</v>
      </c>
      <c r="E15" s="93" t="s">
        <v>48</v>
      </c>
      <c r="F15" s="34">
        <v>10</v>
      </c>
      <c r="G15" s="94">
        <v>3.8</v>
      </c>
      <c r="H15" s="94">
        <v>12</v>
      </c>
      <c r="I15" s="94">
        <v>12</v>
      </c>
      <c r="J15" s="95">
        <v>4</v>
      </c>
      <c r="K15" s="96">
        <v>5</v>
      </c>
      <c r="L15" s="103">
        <v>20</v>
      </c>
      <c r="M15" s="104">
        <v>20</v>
      </c>
    </row>
    <row r="16" spans="1:13" ht="12.75">
      <c r="A16" s="389"/>
      <c r="B16" s="234">
        <v>2212</v>
      </c>
      <c r="C16" s="91">
        <v>5171</v>
      </c>
      <c r="D16" s="92" t="s">
        <v>91</v>
      </c>
      <c r="E16" s="93" t="s">
        <v>48</v>
      </c>
      <c r="F16" s="34"/>
      <c r="G16" s="94"/>
      <c r="H16" s="94"/>
      <c r="I16" s="94"/>
      <c r="J16" s="95"/>
      <c r="K16" s="96"/>
      <c r="L16" s="103">
        <v>150</v>
      </c>
      <c r="M16" s="104">
        <v>160</v>
      </c>
    </row>
    <row r="17" spans="1:13" ht="13.5" thickBot="1">
      <c r="A17" s="390"/>
      <c r="B17" s="239">
        <v>2212</v>
      </c>
      <c r="C17" s="240">
        <v>5424</v>
      </c>
      <c r="D17" s="241" t="s">
        <v>62</v>
      </c>
      <c r="E17" s="242" t="s">
        <v>48</v>
      </c>
      <c r="F17" s="243">
        <v>75</v>
      </c>
      <c r="G17" s="244">
        <v>2039.6</v>
      </c>
      <c r="H17" s="244">
        <v>76</v>
      </c>
      <c r="I17" s="244">
        <v>1377</v>
      </c>
      <c r="J17" s="245">
        <v>80</v>
      </c>
      <c r="K17" s="246">
        <v>110</v>
      </c>
      <c r="L17" s="246">
        <v>10</v>
      </c>
      <c r="M17" s="247">
        <v>10</v>
      </c>
    </row>
    <row r="18" spans="1:13" ht="13.5" thickBot="1">
      <c r="A18" s="248" t="s">
        <v>148</v>
      </c>
      <c r="B18" s="249">
        <v>2321</v>
      </c>
      <c r="C18" s="250">
        <v>5171</v>
      </c>
      <c r="D18" s="251" t="s">
        <v>149</v>
      </c>
      <c r="E18" s="252" t="s">
        <v>65</v>
      </c>
      <c r="F18" s="253">
        <v>1554</v>
      </c>
      <c r="G18" s="254">
        <v>9.5</v>
      </c>
      <c r="H18" s="254"/>
      <c r="I18" s="254">
        <v>56</v>
      </c>
      <c r="J18" s="255">
        <v>15</v>
      </c>
      <c r="K18" s="256">
        <v>15</v>
      </c>
      <c r="L18" s="256">
        <v>15</v>
      </c>
      <c r="M18" s="257">
        <v>15</v>
      </c>
    </row>
    <row r="19" spans="1:13" ht="12.75">
      <c r="A19" s="379" t="s">
        <v>150</v>
      </c>
      <c r="B19" s="258">
        <v>3111</v>
      </c>
      <c r="C19" s="258">
        <v>5021</v>
      </c>
      <c r="D19" s="259" t="s">
        <v>67</v>
      </c>
      <c r="E19" s="260" t="s">
        <v>68</v>
      </c>
      <c r="F19" s="261"/>
      <c r="G19" s="261"/>
      <c r="H19" s="261"/>
      <c r="I19" s="261"/>
      <c r="J19" s="262"/>
      <c r="K19" s="262"/>
      <c r="L19" s="263">
        <v>25</v>
      </c>
      <c r="M19" s="264">
        <v>25</v>
      </c>
    </row>
    <row r="20" spans="1:13" ht="12.75">
      <c r="A20" s="380"/>
      <c r="B20" s="78">
        <v>3111</v>
      </c>
      <c r="C20" s="78">
        <v>5169</v>
      </c>
      <c r="D20" s="79" t="s">
        <v>69</v>
      </c>
      <c r="E20" s="106" t="s">
        <v>68</v>
      </c>
      <c r="F20" s="81"/>
      <c r="G20" s="81"/>
      <c r="H20" s="81"/>
      <c r="I20" s="81"/>
      <c r="J20" s="82"/>
      <c r="K20" s="82"/>
      <c r="L20" s="102">
        <v>15</v>
      </c>
      <c r="M20" s="104">
        <v>20</v>
      </c>
    </row>
    <row r="21" spans="1:13" ht="13.5" thickBot="1">
      <c r="A21" s="381"/>
      <c r="B21" s="265">
        <v>3111</v>
      </c>
      <c r="C21" s="266">
        <v>5331</v>
      </c>
      <c r="D21" s="267" t="s">
        <v>70</v>
      </c>
      <c r="E21" s="268" t="s">
        <v>68</v>
      </c>
      <c r="F21" s="269"/>
      <c r="G21" s="269">
        <v>121.7</v>
      </c>
      <c r="H21" s="269">
        <v>105</v>
      </c>
      <c r="I21" s="269"/>
      <c r="J21" s="270">
        <v>650</v>
      </c>
      <c r="K21" s="270">
        <v>1000</v>
      </c>
      <c r="L21" s="271">
        <v>1250</v>
      </c>
      <c r="M21" s="272">
        <v>1300</v>
      </c>
    </row>
    <row r="22" spans="1:13" ht="12.75">
      <c r="A22" s="379" t="s">
        <v>151</v>
      </c>
      <c r="B22" s="273">
        <v>3113</v>
      </c>
      <c r="C22" s="273">
        <v>5021</v>
      </c>
      <c r="D22" s="274" t="s">
        <v>67</v>
      </c>
      <c r="E22" s="275" t="s">
        <v>68</v>
      </c>
      <c r="F22" s="276"/>
      <c r="G22" s="276"/>
      <c r="H22" s="276"/>
      <c r="I22" s="276"/>
      <c r="J22" s="277"/>
      <c r="K22" s="277"/>
      <c r="L22" s="278">
        <v>40</v>
      </c>
      <c r="M22" s="279">
        <v>40</v>
      </c>
    </row>
    <row r="23" spans="1:13" ht="12.75">
      <c r="A23" s="380"/>
      <c r="B23" s="91">
        <v>3113</v>
      </c>
      <c r="C23" s="91">
        <v>5154</v>
      </c>
      <c r="D23" s="92" t="s">
        <v>177</v>
      </c>
      <c r="E23" s="280" t="s">
        <v>68</v>
      </c>
      <c r="F23" s="98"/>
      <c r="G23" s="98"/>
      <c r="H23" s="98"/>
      <c r="I23" s="98"/>
      <c r="J23" s="109"/>
      <c r="K23" s="109"/>
      <c r="L23" s="95">
        <v>10</v>
      </c>
      <c r="M23" s="97">
        <v>10</v>
      </c>
    </row>
    <row r="24" spans="1:13" ht="12.75">
      <c r="A24" s="380"/>
      <c r="B24" s="91">
        <v>3113</v>
      </c>
      <c r="C24" s="91">
        <v>5164</v>
      </c>
      <c r="D24" s="92" t="s">
        <v>188</v>
      </c>
      <c r="E24" s="280" t="s">
        <v>68</v>
      </c>
      <c r="F24" s="98"/>
      <c r="G24" s="98"/>
      <c r="H24" s="98"/>
      <c r="I24" s="98"/>
      <c r="J24" s="109"/>
      <c r="K24" s="109"/>
      <c r="L24" s="95">
        <v>6</v>
      </c>
      <c r="M24" s="97">
        <v>6</v>
      </c>
    </row>
    <row r="25" spans="1:13" ht="12.75">
      <c r="A25" s="380"/>
      <c r="B25" s="91">
        <v>3113</v>
      </c>
      <c r="C25" s="91">
        <v>5169</v>
      </c>
      <c r="D25" s="92" t="s">
        <v>69</v>
      </c>
      <c r="E25" s="280" t="s">
        <v>68</v>
      </c>
      <c r="F25" s="98"/>
      <c r="G25" s="98"/>
      <c r="H25" s="98"/>
      <c r="I25" s="98"/>
      <c r="J25" s="109"/>
      <c r="K25" s="109"/>
      <c r="L25" s="95">
        <v>15</v>
      </c>
      <c r="M25" s="97">
        <v>20</v>
      </c>
    </row>
    <row r="26" spans="1:13" ht="13.5" thickBot="1">
      <c r="A26" s="381"/>
      <c r="B26" s="266">
        <v>3113</v>
      </c>
      <c r="C26" s="266">
        <v>5331</v>
      </c>
      <c r="D26" s="267" t="s">
        <v>72</v>
      </c>
      <c r="E26" s="281" t="s">
        <v>68</v>
      </c>
      <c r="F26" s="269">
        <v>1100</v>
      </c>
      <c r="G26" s="269">
        <v>1386.5</v>
      </c>
      <c r="H26" s="269">
        <v>1100</v>
      </c>
      <c r="I26" s="269">
        <v>1200</v>
      </c>
      <c r="J26" s="270">
        <v>1400</v>
      </c>
      <c r="K26" s="270">
        <v>1500</v>
      </c>
      <c r="L26" s="271">
        <v>1800</v>
      </c>
      <c r="M26" s="272">
        <v>1850</v>
      </c>
    </row>
    <row r="27" spans="1:16" ht="12.75" customHeight="1">
      <c r="A27" s="382" t="s">
        <v>152</v>
      </c>
      <c r="B27" s="91">
        <v>3319</v>
      </c>
      <c r="C27" s="91">
        <v>5021</v>
      </c>
      <c r="D27" s="92" t="s">
        <v>183</v>
      </c>
      <c r="E27" s="282" t="s">
        <v>74</v>
      </c>
      <c r="F27" s="98"/>
      <c r="G27" s="98"/>
      <c r="H27" s="98"/>
      <c r="I27" s="98"/>
      <c r="J27" s="109"/>
      <c r="K27" s="109"/>
      <c r="L27" s="95">
        <v>20</v>
      </c>
      <c r="M27" s="97">
        <v>20</v>
      </c>
      <c r="P27" s="283"/>
    </row>
    <row r="28" spans="1:16" ht="12.75">
      <c r="A28" s="383"/>
      <c r="B28" s="234">
        <v>3319</v>
      </c>
      <c r="C28" s="91">
        <v>5151</v>
      </c>
      <c r="D28" s="92" t="s">
        <v>184</v>
      </c>
      <c r="E28" s="93" t="s">
        <v>74</v>
      </c>
      <c r="F28" s="98"/>
      <c r="G28" s="98"/>
      <c r="H28" s="98"/>
      <c r="I28" s="98"/>
      <c r="J28" s="109"/>
      <c r="K28" s="109"/>
      <c r="L28" s="95">
        <v>2</v>
      </c>
      <c r="M28" s="97">
        <v>2</v>
      </c>
      <c r="P28" s="283"/>
    </row>
    <row r="29" spans="1:16" ht="12.75">
      <c r="A29" s="383"/>
      <c r="B29" s="234">
        <v>3319</v>
      </c>
      <c r="C29" s="91">
        <v>5153</v>
      </c>
      <c r="D29" s="92" t="s">
        <v>185</v>
      </c>
      <c r="E29" s="93" t="s">
        <v>74</v>
      </c>
      <c r="F29" s="98"/>
      <c r="G29" s="98"/>
      <c r="H29" s="98"/>
      <c r="I29" s="98"/>
      <c r="J29" s="109"/>
      <c r="K29" s="109"/>
      <c r="L29" s="95">
        <v>20</v>
      </c>
      <c r="M29" s="97">
        <v>20</v>
      </c>
      <c r="P29" s="283"/>
    </row>
    <row r="30" spans="1:16" ht="12.75">
      <c r="A30" s="383"/>
      <c r="B30" s="234">
        <v>3319</v>
      </c>
      <c r="C30" s="91">
        <v>5154</v>
      </c>
      <c r="D30" s="92" t="s">
        <v>186</v>
      </c>
      <c r="E30" s="93" t="s">
        <v>74</v>
      </c>
      <c r="F30" s="98"/>
      <c r="G30" s="98"/>
      <c r="H30" s="98"/>
      <c r="I30" s="98"/>
      <c r="J30" s="109"/>
      <c r="K30" s="109"/>
      <c r="L30" s="95">
        <v>28</v>
      </c>
      <c r="M30" s="97">
        <v>28</v>
      </c>
      <c r="P30" s="283"/>
    </row>
    <row r="31" spans="1:13" ht="12.75">
      <c r="A31" s="383"/>
      <c r="B31" s="91">
        <v>3319</v>
      </c>
      <c r="C31" s="91">
        <v>5169</v>
      </c>
      <c r="D31" s="92" t="s">
        <v>75</v>
      </c>
      <c r="E31" s="93" t="s">
        <v>74</v>
      </c>
      <c r="F31" s="98"/>
      <c r="G31" s="98"/>
      <c r="H31" s="98"/>
      <c r="I31" s="98"/>
      <c r="J31" s="109"/>
      <c r="K31" s="109"/>
      <c r="L31" s="95">
        <v>70</v>
      </c>
      <c r="M31" s="97">
        <v>80</v>
      </c>
    </row>
    <row r="32" spans="1:13" ht="12.75">
      <c r="A32" s="383"/>
      <c r="B32" s="91">
        <v>3319</v>
      </c>
      <c r="C32" s="91">
        <v>5171</v>
      </c>
      <c r="D32" s="92" t="s">
        <v>187</v>
      </c>
      <c r="E32" s="93" t="s">
        <v>74</v>
      </c>
      <c r="F32" s="98"/>
      <c r="G32" s="98"/>
      <c r="H32" s="98"/>
      <c r="I32" s="98"/>
      <c r="J32" s="109"/>
      <c r="K32" s="109"/>
      <c r="L32" s="95">
        <v>10</v>
      </c>
      <c r="M32" s="97">
        <v>10</v>
      </c>
    </row>
    <row r="33" spans="1:13" ht="13.5" thickBot="1">
      <c r="A33" s="384"/>
      <c r="B33" s="266">
        <v>3319</v>
      </c>
      <c r="C33" s="266">
        <v>5175</v>
      </c>
      <c r="D33" s="267" t="s">
        <v>76</v>
      </c>
      <c r="E33" s="281" t="s">
        <v>74</v>
      </c>
      <c r="F33" s="284"/>
      <c r="G33" s="285"/>
      <c r="H33" s="285"/>
      <c r="I33" s="285"/>
      <c r="J33" s="271">
        <v>20</v>
      </c>
      <c r="K33" s="286">
        <v>20</v>
      </c>
      <c r="L33" s="286">
        <v>10</v>
      </c>
      <c r="M33" s="272">
        <v>15</v>
      </c>
    </row>
    <row r="34" spans="1:13" ht="13.5" customHeight="1" thickBot="1">
      <c r="A34" s="248" t="s">
        <v>153</v>
      </c>
      <c r="B34" s="287">
        <v>3349</v>
      </c>
      <c r="C34" s="288">
        <v>5169</v>
      </c>
      <c r="D34" s="289" t="s">
        <v>78</v>
      </c>
      <c r="E34" s="290" t="s">
        <v>74</v>
      </c>
      <c r="F34" s="291">
        <v>70</v>
      </c>
      <c r="G34" s="292">
        <v>56.3</v>
      </c>
      <c r="H34" s="292">
        <v>70</v>
      </c>
      <c r="I34" s="292">
        <v>70</v>
      </c>
      <c r="J34" s="293">
        <v>192</v>
      </c>
      <c r="K34" s="294">
        <v>76</v>
      </c>
      <c r="L34" s="294">
        <v>85</v>
      </c>
      <c r="M34" s="295">
        <v>90</v>
      </c>
    </row>
    <row r="35" spans="1:13" ht="13.5" customHeight="1" thickBot="1">
      <c r="A35" s="248" t="s">
        <v>154</v>
      </c>
      <c r="B35" s="287">
        <v>3419</v>
      </c>
      <c r="C35" s="288">
        <v>5229</v>
      </c>
      <c r="D35" s="289" t="s">
        <v>155</v>
      </c>
      <c r="E35" s="290" t="s">
        <v>74</v>
      </c>
      <c r="F35" s="291">
        <v>10</v>
      </c>
      <c r="G35" s="292">
        <v>110</v>
      </c>
      <c r="H35" s="292">
        <v>10</v>
      </c>
      <c r="I35" s="292">
        <v>170</v>
      </c>
      <c r="J35" s="293">
        <v>15</v>
      </c>
      <c r="K35" s="294">
        <v>15</v>
      </c>
      <c r="L35" s="294">
        <v>20</v>
      </c>
      <c r="M35" s="295">
        <v>20</v>
      </c>
    </row>
    <row r="36" spans="1:13" ht="13.5" customHeight="1" thickBot="1">
      <c r="A36" s="248" t="s">
        <v>156</v>
      </c>
      <c r="B36" s="287">
        <v>3429</v>
      </c>
      <c r="C36" s="288">
        <v>5229</v>
      </c>
      <c r="D36" s="289" t="s">
        <v>157</v>
      </c>
      <c r="E36" s="290" t="s">
        <v>83</v>
      </c>
      <c r="F36" s="291">
        <v>15</v>
      </c>
      <c r="G36" s="292">
        <v>15</v>
      </c>
      <c r="H36" s="292">
        <v>15</v>
      </c>
      <c r="I36" s="292">
        <v>20</v>
      </c>
      <c r="J36" s="293">
        <v>15</v>
      </c>
      <c r="K36" s="294">
        <v>15</v>
      </c>
      <c r="L36" s="294">
        <v>15</v>
      </c>
      <c r="M36" s="295">
        <v>15</v>
      </c>
    </row>
    <row r="37" spans="1:13" ht="12.75" customHeight="1">
      <c r="A37" s="385" t="s">
        <v>158</v>
      </c>
      <c r="B37" s="234">
        <v>3745</v>
      </c>
      <c r="C37" s="91">
        <v>5137</v>
      </c>
      <c r="D37" s="92" t="s">
        <v>53</v>
      </c>
      <c r="E37" s="93" t="s">
        <v>159</v>
      </c>
      <c r="F37" s="34"/>
      <c r="G37" s="94"/>
      <c r="H37" s="94"/>
      <c r="I37" s="94"/>
      <c r="J37" s="95">
        <v>10</v>
      </c>
      <c r="K37" s="96">
        <v>10</v>
      </c>
      <c r="L37" s="103">
        <v>15</v>
      </c>
      <c r="M37" s="104">
        <v>20</v>
      </c>
    </row>
    <row r="38" spans="1:13" ht="12.75" customHeight="1">
      <c r="A38" s="386"/>
      <c r="B38" s="234">
        <v>3745</v>
      </c>
      <c r="C38" s="91">
        <v>5139</v>
      </c>
      <c r="D38" s="92" t="s">
        <v>160</v>
      </c>
      <c r="E38" s="93" t="s">
        <v>65</v>
      </c>
      <c r="F38" s="34">
        <v>30</v>
      </c>
      <c r="G38" s="94">
        <v>50.5</v>
      </c>
      <c r="H38" s="94">
        <v>30</v>
      </c>
      <c r="I38" s="94">
        <v>30</v>
      </c>
      <c r="J38" s="95">
        <v>20</v>
      </c>
      <c r="K38" s="96">
        <v>10</v>
      </c>
      <c r="L38" s="103">
        <v>40</v>
      </c>
      <c r="M38" s="104">
        <v>45</v>
      </c>
    </row>
    <row r="39" spans="1:13" ht="12.75" customHeight="1">
      <c r="A39" s="386"/>
      <c r="B39" s="234">
        <v>3745</v>
      </c>
      <c r="C39" s="91">
        <v>5156</v>
      </c>
      <c r="D39" s="92" t="s">
        <v>85</v>
      </c>
      <c r="E39" s="93" t="s">
        <v>65</v>
      </c>
      <c r="F39" s="34"/>
      <c r="G39" s="94"/>
      <c r="H39" s="94"/>
      <c r="I39" s="94"/>
      <c r="J39" s="95"/>
      <c r="K39" s="96"/>
      <c r="L39" s="103">
        <v>25</v>
      </c>
      <c r="M39" s="104">
        <v>30</v>
      </c>
    </row>
    <row r="40" spans="1:13" ht="12.75" customHeight="1">
      <c r="A40" s="386"/>
      <c r="B40" s="234">
        <v>3745</v>
      </c>
      <c r="C40" s="91">
        <v>5169</v>
      </c>
      <c r="D40" s="92" t="s">
        <v>75</v>
      </c>
      <c r="E40" s="93" t="s">
        <v>65</v>
      </c>
      <c r="F40" s="34"/>
      <c r="G40" s="94"/>
      <c r="H40" s="94"/>
      <c r="I40" s="94"/>
      <c r="J40" s="95"/>
      <c r="K40" s="96"/>
      <c r="L40" s="103">
        <v>80</v>
      </c>
      <c r="M40" s="104">
        <v>90</v>
      </c>
    </row>
    <row r="41" spans="1:13" ht="12.75" customHeight="1" thickBot="1">
      <c r="A41" s="387"/>
      <c r="B41" s="265">
        <v>3745</v>
      </c>
      <c r="C41" s="266">
        <v>5171</v>
      </c>
      <c r="D41" s="267" t="s">
        <v>91</v>
      </c>
      <c r="E41" s="281" t="s">
        <v>65</v>
      </c>
      <c r="F41" s="284">
        <v>10</v>
      </c>
      <c r="G41" s="285"/>
      <c r="H41" s="285">
        <v>10</v>
      </c>
      <c r="I41" s="285"/>
      <c r="J41" s="271">
        <v>40</v>
      </c>
      <c r="K41" s="286">
        <v>10</v>
      </c>
      <c r="L41" s="246">
        <v>5</v>
      </c>
      <c r="M41" s="247">
        <v>10</v>
      </c>
    </row>
    <row r="42" spans="1:13" ht="12.75" customHeight="1">
      <c r="A42" s="391" t="s">
        <v>181</v>
      </c>
      <c r="B42" s="234">
        <v>4351</v>
      </c>
      <c r="C42" s="91">
        <v>5021</v>
      </c>
      <c r="D42" s="92" t="s">
        <v>49</v>
      </c>
      <c r="E42" s="93" t="s">
        <v>83</v>
      </c>
      <c r="F42" s="34"/>
      <c r="G42" s="94"/>
      <c r="H42" s="94"/>
      <c r="I42" s="94"/>
      <c r="J42" s="95"/>
      <c r="K42" s="96"/>
      <c r="L42" s="103">
        <v>120</v>
      </c>
      <c r="M42" s="104">
        <v>130</v>
      </c>
    </row>
    <row r="43" spans="1:13" ht="12.75" customHeight="1">
      <c r="A43" s="392"/>
      <c r="B43" s="234">
        <v>4351</v>
      </c>
      <c r="C43" s="91">
        <v>5031</v>
      </c>
      <c r="D43" s="92" t="s">
        <v>50</v>
      </c>
      <c r="E43" s="93" t="s">
        <v>83</v>
      </c>
      <c r="F43" s="34"/>
      <c r="G43" s="94"/>
      <c r="H43" s="94"/>
      <c r="I43" s="94"/>
      <c r="J43" s="95"/>
      <c r="K43" s="96"/>
      <c r="L43" s="103">
        <v>30</v>
      </c>
      <c r="M43" s="104">
        <v>33</v>
      </c>
    </row>
    <row r="44" spans="1:13" ht="12.75" customHeight="1">
      <c r="A44" s="392"/>
      <c r="B44" s="234">
        <v>4351</v>
      </c>
      <c r="C44" s="91">
        <v>5032</v>
      </c>
      <c r="D44" s="92" t="s">
        <v>51</v>
      </c>
      <c r="E44" s="93" t="s">
        <v>83</v>
      </c>
      <c r="F44" s="34"/>
      <c r="G44" s="94"/>
      <c r="H44" s="94"/>
      <c r="I44" s="94"/>
      <c r="J44" s="95"/>
      <c r="K44" s="96"/>
      <c r="L44" s="103">
        <v>10</v>
      </c>
      <c r="M44" s="104">
        <v>12</v>
      </c>
    </row>
    <row r="45" spans="1:13" ht="12.75" customHeight="1">
      <c r="A45" s="392"/>
      <c r="B45" s="234">
        <v>4351</v>
      </c>
      <c r="C45" s="91">
        <v>5132</v>
      </c>
      <c r="D45" s="92" t="s">
        <v>180</v>
      </c>
      <c r="E45" s="93" t="s">
        <v>83</v>
      </c>
      <c r="F45" s="34"/>
      <c r="G45" s="94"/>
      <c r="H45" s="94"/>
      <c r="I45" s="94"/>
      <c r="J45" s="95"/>
      <c r="K45" s="96"/>
      <c r="L45" s="103">
        <v>4</v>
      </c>
      <c r="M45" s="104">
        <v>6</v>
      </c>
    </row>
    <row r="46" spans="1:13" ht="12.75" customHeight="1">
      <c r="A46" s="392"/>
      <c r="B46" s="234">
        <v>4351</v>
      </c>
      <c r="C46" s="91">
        <v>5139</v>
      </c>
      <c r="D46" s="92" t="s">
        <v>160</v>
      </c>
      <c r="E46" s="93" t="s">
        <v>83</v>
      </c>
      <c r="F46" s="34"/>
      <c r="G46" s="94"/>
      <c r="H46" s="94"/>
      <c r="I46" s="94"/>
      <c r="J46" s="95"/>
      <c r="K46" s="96"/>
      <c r="L46" s="103">
        <v>3</v>
      </c>
      <c r="M46" s="104">
        <v>5</v>
      </c>
    </row>
    <row r="47" spans="1:13" ht="12.75" customHeight="1">
      <c r="A47" s="392"/>
      <c r="B47" s="234">
        <v>4351</v>
      </c>
      <c r="C47" s="91">
        <v>5167</v>
      </c>
      <c r="D47" s="92" t="s">
        <v>90</v>
      </c>
      <c r="E47" s="93" t="s">
        <v>83</v>
      </c>
      <c r="F47" s="34"/>
      <c r="G47" s="94"/>
      <c r="H47" s="94"/>
      <c r="I47" s="94"/>
      <c r="J47" s="95"/>
      <c r="K47" s="96"/>
      <c r="L47" s="103">
        <v>4</v>
      </c>
      <c r="M47" s="104">
        <v>4</v>
      </c>
    </row>
    <row r="48" spans="1:13" ht="12.75" customHeight="1">
      <c r="A48" s="392"/>
      <c r="B48" s="234">
        <v>4351</v>
      </c>
      <c r="C48" s="180">
        <v>5162</v>
      </c>
      <c r="D48" s="332" t="s">
        <v>56</v>
      </c>
      <c r="E48" s="93" t="s">
        <v>83</v>
      </c>
      <c r="F48" s="34"/>
      <c r="G48" s="94"/>
      <c r="H48" s="94"/>
      <c r="I48" s="94"/>
      <c r="J48" s="95"/>
      <c r="K48" s="96"/>
      <c r="L48" s="103">
        <v>4</v>
      </c>
      <c r="M48" s="104">
        <v>5</v>
      </c>
    </row>
    <row r="49" spans="1:13" ht="12.75" customHeight="1">
      <c r="A49" s="392"/>
      <c r="B49" s="234">
        <v>4351</v>
      </c>
      <c r="C49" s="78">
        <v>5156</v>
      </c>
      <c r="D49" s="79" t="s">
        <v>85</v>
      </c>
      <c r="E49" s="93" t="s">
        <v>83</v>
      </c>
      <c r="F49" s="34"/>
      <c r="G49" s="94"/>
      <c r="H49" s="94"/>
      <c r="I49" s="94"/>
      <c r="J49" s="95"/>
      <c r="K49" s="96"/>
      <c r="L49" s="103">
        <v>12</v>
      </c>
      <c r="M49" s="104">
        <v>15</v>
      </c>
    </row>
    <row r="50" spans="1:13" ht="12.75" customHeight="1" thickBot="1">
      <c r="A50" s="393"/>
      <c r="B50" s="265">
        <v>4351</v>
      </c>
      <c r="C50" s="240">
        <v>5172</v>
      </c>
      <c r="D50" s="241" t="s">
        <v>103</v>
      </c>
      <c r="E50" s="281" t="s">
        <v>83</v>
      </c>
      <c r="F50" s="284"/>
      <c r="G50" s="285"/>
      <c r="H50" s="285"/>
      <c r="I50" s="285"/>
      <c r="J50" s="271"/>
      <c r="K50" s="286"/>
      <c r="L50" s="246">
        <v>13</v>
      </c>
      <c r="M50" s="247">
        <v>0</v>
      </c>
    </row>
    <row r="51" spans="1:13" ht="12" customHeight="1">
      <c r="A51" s="388" t="s">
        <v>161</v>
      </c>
      <c r="B51" s="234">
        <v>5512</v>
      </c>
      <c r="C51" s="91">
        <v>5137</v>
      </c>
      <c r="D51" s="92" t="s">
        <v>53</v>
      </c>
      <c r="E51" s="93" t="s">
        <v>87</v>
      </c>
      <c r="F51" s="34"/>
      <c r="G51" s="94"/>
      <c r="H51" s="94"/>
      <c r="I51" s="94"/>
      <c r="J51" s="95">
        <v>3</v>
      </c>
      <c r="K51" s="96">
        <v>4</v>
      </c>
      <c r="L51" s="96">
        <v>4</v>
      </c>
      <c r="M51" s="97">
        <v>4</v>
      </c>
    </row>
    <row r="52" spans="1:13" ht="12" customHeight="1">
      <c r="A52" s="389"/>
      <c r="B52" s="234">
        <v>5512</v>
      </c>
      <c r="C52" s="91">
        <v>5139</v>
      </c>
      <c r="D52" s="92" t="s">
        <v>54</v>
      </c>
      <c r="E52" s="93" t="s">
        <v>87</v>
      </c>
      <c r="F52" s="34">
        <v>5</v>
      </c>
      <c r="G52" s="94">
        <v>69.7</v>
      </c>
      <c r="H52" s="94">
        <v>7</v>
      </c>
      <c r="I52" s="94"/>
      <c r="J52" s="95">
        <v>1</v>
      </c>
      <c r="K52" s="96">
        <v>2</v>
      </c>
      <c r="L52" s="96">
        <v>2</v>
      </c>
      <c r="M52" s="97">
        <v>2</v>
      </c>
    </row>
    <row r="53" spans="1:13" ht="12" customHeight="1">
      <c r="A53" s="389"/>
      <c r="B53" s="236">
        <v>5512</v>
      </c>
      <c r="C53" s="78">
        <v>5154</v>
      </c>
      <c r="D53" s="79" t="s">
        <v>88</v>
      </c>
      <c r="E53" s="101" t="s">
        <v>87</v>
      </c>
      <c r="F53" s="237">
        <v>20</v>
      </c>
      <c r="G53" s="238">
        <v>22.9</v>
      </c>
      <c r="H53" s="238">
        <v>25</v>
      </c>
      <c r="I53" s="238">
        <v>25</v>
      </c>
      <c r="J53" s="102">
        <v>25</v>
      </c>
      <c r="K53" s="103">
        <v>25</v>
      </c>
      <c r="L53" s="103">
        <v>55</v>
      </c>
      <c r="M53" s="104">
        <v>60</v>
      </c>
    </row>
    <row r="54" spans="1:13" ht="12.75">
      <c r="A54" s="389"/>
      <c r="B54" s="234">
        <v>5512</v>
      </c>
      <c r="C54" s="91">
        <v>5156</v>
      </c>
      <c r="D54" s="92" t="s">
        <v>85</v>
      </c>
      <c r="E54" s="93" t="s">
        <v>87</v>
      </c>
      <c r="F54" s="34">
        <v>150</v>
      </c>
      <c r="G54" s="94">
        <v>20.2</v>
      </c>
      <c r="H54" s="94">
        <v>15</v>
      </c>
      <c r="I54" s="94">
        <v>20</v>
      </c>
      <c r="J54" s="95">
        <v>7</v>
      </c>
      <c r="K54" s="96">
        <v>10</v>
      </c>
      <c r="L54" s="96">
        <v>6</v>
      </c>
      <c r="M54" s="97">
        <v>7</v>
      </c>
    </row>
    <row r="55" spans="1:13" ht="12.75">
      <c r="A55" s="389"/>
      <c r="B55" s="234">
        <v>5512</v>
      </c>
      <c r="C55" s="91">
        <v>5163</v>
      </c>
      <c r="D55" s="92" t="s">
        <v>89</v>
      </c>
      <c r="E55" s="93" t="s">
        <v>87</v>
      </c>
      <c r="F55" s="34">
        <v>8</v>
      </c>
      <c r="G55" s="94">
        <v>2.4</v>
      </c>
      <c r="H55" s="94">
        <v>3</v>
      </c>
      <c r="I55" s="94">
        <v>3</v>
      </c>
      <c r="J55" s="95">
        <v>7</v>
      </c>
      <c r="K55" s="96">
        <v>3</v>
      </c>
      <c r="L55" s="96">
        <v>3</v>
      </c>
      <c r="M55" s="97">
        <v>3</v>
      </c>
    </row>
    <row r="56" spans="1:13" ht="12.75">
      <c r="A56" s="389"/>
      <c r="B56" s="236">
        <v>5512</v>
      </c>
      <c r="C56" s="78">
        <v>5167</v>
      </c>
      <c r="D56" s="79" t="s">
        <v>90</v>
      </c>
      <c r="E56" s="101" t="s">
        <v>87</v>
      </c>
      <c r="F56" s="237"/>
      <c r="G56" s="238">
        <v>21.3</v>
      </c>
      <c r="H56" s="238"/>
      <c r="I56" s="238">
        <v>4</v>
      </c>
      <c r="J56" s="102">
        <v>5</v>
      </c>
      <c r="K56" s="103">
        <v>4</v>
      </c>
      <c r="L56" s="103">
        <v>5</v>
      </c>
      <c r="M56" s="104">
        <v>5</v>
      </c>
    </row>
    <row r="57" spans="1:13" ht="12.75">
      <c r="A57" s="389"/>
      <c r="B57" s="234">
        <v>5512</v>
      </c>
      <c r="C57" s="91">
        <v>5169</v>
      </c>
      <c r="D57" s="92" t="s">
        <v>75</v>
      </c>
      <c r="E57" s="93" t="s">
        <v>87</v>
      </c>
      <c r="F57" s="34">
        <v>2.5</v>
      </c>
      <c r="G57" s="94">
        <v>2.2</v>
      </c>
      <c r="H57" s="94">
        <v>3</v>
      </c>
      <c r="I57" s="94">
        <v>3</v>
      </c>
      <c r="J57" s="95">
        <v>4</v>
      </c>
      <c r="K57" s="96">
        <v>5</v>
      </c>
      <c r="L57" s="96">
        <v>15</v>
      </c>
      <c r="M57" s="97">
        <v>20</v>
      </c>
    </row>
    <row r="58" spans="1:13" ht="13.5" thickBot="1">
      <c r="A58" s="390"/>
      <c r="B58" s="265">
        <v>5512</v>
      </c>
      <c r="C58" s="266">
        <v>5171</v>
      </c>
      <c r="D58" s="267" t="s">
        <v>91</v>
      </c>
      <c r="E58" s="281" t="s">
        <v>87</v>
      </c>
      <c r="F58" s="284">
        <v>2</v>
      </c>
      <c r="G58" s="285">
        <v>200.4</v>
      </c>
      <c r="H58" s="285"/>
      <c r="I58" s="285"/>
      <c r="J58" s="271">
        <v>4</v>
      </c>
      <c r="K58" s="286">
        <v>5</v>
      </c>
      <c r="L58" s="286">
        <v>5</v>
      </c>
      <c r="M58" s="272">
        <v>5</v>
      </c>
    </row>
    <row r="59" spans="1:13" ht="12.75">
      <c r="A59" s="388" t="s">
        <v>162</v>
      </c>
      <c r="B59" s="234">
        <v>6112</v>
      </c>
      <c r="C59" s="78">
        <v>5023</v>
      </c>
      <c r="D59" s="92" t="s">
        <v>93</v>
      </c>
      <c r="E59" s="93" t="s">
        <v>13</v>
      </c>
      <c r="F59" s="34">
        <v>710</v>
      </c>
      <c r="G59" s="94">
        <v>732.9</v>
      </c>
      <c r="H59" s="94">
        <v>720</v>
      </c>
      <c r="I59" s="94">
        <v>765</v>
      </c>
      <c r="J59" s="95">
        <v>1100</v>
      </c>
      <c r="K59" s="96">
        <v>1200</v>
      </c>
      <c r="L59" s="96">
        <v>1180</v>
      </c>
      <c r="M59" s="97">
        <v>1210</v>
      </c>
    </row>
    <row r="60" spans="1:13" ht="12.75">
      <c r="A60" s="389"/>
      <c r="B60" s="234">
        <v>6112</v>
      </c>
      <c r="C60" s="78">
        <v>5031</v>
      </c>
      <c r="D60" s="92" t="s">
        <v>50</v>
      </c>
      <c r="E60" s="93" t="s">
        <v>13</v>
      </c>
      <c r="F60" s="34">
        <v>117</v>
      </c>
      <c r="G60" s="94">
        <v>116.2</v>
      </c>
      <c r="H60" s="94">
        <v>118</v>
      </c>
      <c r="I60" s="94">
        <v>125</v>
      </c>
      <c r="J60" s="95">
        <v>253</v>
      </c>
      <c r="K60" s="96">
        <v>276</v>
      </c>
      <c r="L60" s="96">
        <v>265</v>
      </c>
      <c r="M60" s="97">
        <v>280</v>
      </c>
    </row>
    <row r="61" spans="1:13" ht="12.75">
      <c r="A61" s="389"/>
      <c r="B61" s="234">
        <v>6112</v>
      </c>
      <c r="C61" s="78">
        <v>5032</v>
      </c>
      <c r="D61" s="92" t="s">
        <v>51</v>
      </c>
      <c r="E61" s="93" t="s">
        <v>13</v>
      </c>
      <c r="F61" s="34"/>
      <c r="G61" s="94"/>
      <c r="H61" s="94"/>
      <c r="I61" s="94"/>
      <c r="J61" s="95"/>
      <c r="K61" s="96"/>
      <c r="L61" s="96">
        <v>108</v>
      </c>
      <c r="M61" s="97">
        <v>111</v>
      </c>
    </row>
    <row r="62" spans="1:13" ht="12.75">
      <c r="A62" s="389"/>
      <c r="B62" s="234">
        <v>6112</v>
      </c>
      <c r="C62" s="78">
        <v>5162</v>
      </c>
      <c r="D62" s="92" t="s">
        <v>56</v>
      </c>
      <c r="E62" s="93" t="s">
        <v>13</v>
      </c>
      <c r="F62" s="34"/>
      <c r="G62" s="94"/>
      <c r="H62" s="94"/>
      <c r="I62" s="94"/>
      <c r="J62" s="95"/>
      <c r="K62" s="96"/>
      <c r="L62" s="96">
        <v>30</v>
      </c>
      <c r="M62" s="97">
        <v>35</v>
      </c>
    </row>
    <row r="63" spans="1:13" ht="12.75">
      <c r="A63" s="389"/>
      <c r="B63" s="234">
        <v>6112</v>
      </c>
      <c r="C63" s="78">
        <v>5167</v>
      </c>
      <c r="D63" s="92" t="s">
        <v>90</v>
      </c>
      <c r="E63" s="93" t="s">
        <v>13</v>
      </c>
      <c r="F63" s="34"/>
      <c r="G63" s="94"/>
      <c r="H63" s="94"/>
      <c r="I63" s="94"/>
      <c r="J63" s="95"/>
      <c r="K63" s="96"/>
      <c r="L63" s="96">
        <v>10</v>
      </c>
      <c r="M63" s="97">
        <v>10</v>
      </c>
    </row>
    <row r="64" spans="1:13" ht="12.75">
      <c r="A64" s="389"/>
      <c r="B64" s="234">
        <v>6112</v>
      </c>
      <c r="C64" s="78">
        <v>5173</v>
      </c>
      <c r="D64" s="92" t="s">
        <v>104</v>
      </c>
      <c r="E64" s="93" t="s">
        <v>13</v>
      </c>
      <c r="F64" s="34"/>
      <c r="G64" s="94"/>
      <c r="H64" s="94"/>
      <c r="I64" s="94"/>
      <c r="J64" s="95"/>
      <c r="K64" s="96"/>
      <c r="L64" s="96">
        <v>5</v>
      </c>
      <c r="M64" s="97">
        <v>5</v>
      </c>
    </row>
    <row r="65" spans="1:13" ht="13.5" thickBot="1">
      <c r="A65" s="390"/>
      <c r="B65" s="265">
        <v>6112</v>
      </c>
      <c r="C65" s="240">
        <v>5424</v>
      </c>
      <c r="D65" s="267" t="s">
        <v>62</v>
      </c>
      <c r="E65" s="281" t="s">
        <v>13</v>
      </c>
      <c r="F65" s="284">
        <v>41</v>
      </c>
      <c r="G65" s="285">
        <v>40.2</v>
      </c>
      <c r="H65" s="285">
        <v>43</v>
      </c>
      <c r="I65" s="285">
        <v>50</v>
      </c>
      <c r="J65" s="271">
        <v>88</v>
      </c>
      <c r="K65" s="286">
        <v>96</v>
      </c>
      <c r="L65" s="286">
        <v>20</v>
      </c>
      <c r="M65" s="272">
        <v>20</v>
      </c>
    </row>
    <row r="66" spans="1:13" s="283" customFormat="1" ht="12.75">
      <c r="A66" s="388" t="s">
        <v>163</v>
      </c>
      <c r="B66" s="236">
        <v>6171</v>
      </c>
      <c r="C66" s="78">
        <v>5011</v>
      </c>
      <c r="D66" s="79" t="s">
        <v>95</v>
      </c>
      <c r="E66" s="101" t="s">
        <v>13</v>
      </c>
      <c r="F66" s="237">
        <v>1900</v>
      </c>
      <c r="G66" s="238">
        <v>1894</v>
      </c>
      <c r="H66" s="238">
        <v>1950</v>
      </c>
      <c r="I66" s="238">
        <v>2200</v>
      </c>
      <c r="J66" s="102">
        <v>2350</v>
      </c>
      <c r="K66" s="103">
        <v>2400</v>
      </c>
      <c r="L66" s="103">
        <v>2300</v>
      </c>
      <c r="M66" s="104">
        <v>2400</v>
      </c>
    </row>
    <row r="67" spans="1:13" ht="12.75">
      <c r="A67" s="389"/>
      <c r="B67" s="236">
        <v>6171</v>
      </c>
      <c r="C67" s="78">
        <v>5021</v>
      </c>
      <c r="D67" s="79" t="s">
        <v>49</v>
      </c>
      <c r="E67" s="101" t="s">
        <v>13</v>
      </c>
      <c r="F67" s="237">
        <v>80</v>
      </c>
      <c r="G67" s="238">
        <v>67.9</v>
      </c>
      <c r="H67" s="238">
        <v>80</v>
      </c>
      <c r="I67" s="238">
        <v>80</v>
      </c>
      <c r="J67" s="102">
        <v>50</v>
      </c>
      <c r="K67" s="103">
        <v>80</v>
      </c>
      <c r="L67" s="103">
        <v>200</v>
      </c>
      <c r="M67" s="104">
        <v>200</v>
      </c>
    </row>
    <row r="68" spans="1:13" ht="12.75">
      <c r="A68" s="389"/>
      <c r="B68" s="236">
        <v>6171</v>
      </c>
      <c r="C68" s="78">
        <v>5031</v>
      </c>
      <c r="D68" s="79" t="s">
        <v>50</v>
      </c>
      <c r="E68" s="101" t="s">
        <v>13</v>
      </c>
      <c r="F68" s="237">
        <v>494</v>
      </c>
      <c r="G68" s="238">
        <v>499.2</v>
      </c>
      <c r="H68" s="238">
        <v>507</v>
      </c>
      <c r="I68" s="238">
        <v>570</v>
      </c>
      <c r="J68" s="102">
        <v>611</v>
      </c>
      <c r="K68" s="103">
        <v>624</v>
      </c>
      <c r="L68" s="103">
        <v>600</v>
      </c>
      <c r="M68" s="104">
        <v>610</v>
      </c>
    </row>
    <row r="69" spans="1:13" ht="12.75">
      <c r="A69" s="389"/>
      <c r="B69" s="236">
        <v>6171</v>
      </c>
      <c r="C69" s="78">
        <v>5032</v>
      </c>
      <c r="D69" s="79" t="s">
        <v>51</v>
      </c>
      <c r="E69" s="101" t="s">
        <v>13</v>
      </c>
      <c r="F69" s="237">
        <v>171</v>
      </c>
      <c r="G69" s="238">
        <v>172.8</v>
      </c>
      <c r="H69" s="238">
        <v>176</v>
      </c>
      <c r="I69" s="238">
        <v>200</v>
      </c>
      <c r="J69" s="102">
        <v>211</v>
      </c>
      <c r="K69" s="103">
        <v>216</v>
      </c>
      <c r="L69" s="103">
        <v>216</v>
      </c>
      <c r="M69" s="104">
        <v>226</v>
      </c>
    </row>
    <row r="70" spans="1:13" ht="12.75">
      <c r="A70" s="389"/>
      <c r="B70" s="234">
        <v>6171</v>
      </c>
      <c r="C70" s="91">
        <v>5038</v>
      </c>
      <c r="D70" s="92" t="s">
        <v>96</v>
      </c>
      <c r="E70" s="93" t="s">
        <v>13</v>
      </c>
      <c r="F70" s="34">
        <v>15</v>
      </c>
      <c r="G70" s="94">
        <v>13</v>
      </c>
      <c r="H70" s="94">
        <v>17</v>
      </c>
      <c r="I70" s="94">
        <v>20</v>
      </c>
      <c r="J70" s="95">
        <v>20</v>
      </c>
      <c r="K70" s="96">
        <v>23</v>
      </c>
      <c r="L70" s="96">
        <v>13</v>
      </c>
      <c r="M70" s="97">
        <v>15</v>
      </c>
    </row>
    <row r="71" spans="1:13" ht="12.75">
      <c r="A71" s="389"/>
      <c r="B71" s="234">
        <v>6171</v>
      </c>
      <c r="C71" s="91">
        <v>5136</v>
      </c>
      <c r="D71" s="92" t="s">
        <v>97</v>
      </c>
      <c r="E71" s="93" t="s">
        <v>13</v>
      </c>
      <c r="F71" s="34">
        <v>25</v>
      </c>
      <c r="G71" s="94">
        <v>25</v>
      </c>
      <c r="H71" s="94">
        <v>25</v>
      </c>
      <c r="I71" s="94">
        <v>25</v>
      </c>
      <c r="J71" s="95">
        <v>25</v>
      </c>
      <c r="K71" s="96">
        <v>22</v>
      </c>
      <c r="L71" s="96">
        <v>15</v>
      </c>
      <c r="M71" s="97">
        <v>20</v>
      </c>
    </row>
    <row r="72" spans="1:13" ht="12.75">
      <c r="A72" s="389"/>
      <c r="B72" s="234">
        <v>6171</v>
      </c>
      <c r="C72" s="91">
        <v>5137</v>
      </c>
      <c r="D72" s="92" t="s">
        <v>53</v>
      </c>
      <c r="E72" s="93" t="s">
        <v>13</v>
      </c>
      <c r="F72" s="34">
        <v>90</v>
      </c>
      <c r="G72" s="94">
        <v>338.5</v>
      </c>
      <c r="H72" s="94">
        <v>90</v>
      </c>
      <c r="I72" s="94">
        <v>170</v>
      </c>
      <c r="J72" s="95">
        <v>100</v>
      </c>
      <c r="K72" s="96">
        <v>110</v>
      </c>
      <c r="L72" s="96">
        <v>150</v>
      </c>
      <c r="M72" s="97">
        <v>160</v>
      </c>
    </row>
    <row r="73" spans="1:13" ht="12.75">
      <c r="A73" s="389"/>
      <c r="B73" s="234">
        <v>6171</v>
      </c>
      <c r="C73" s="91">
        <v>5139</v>
      </c>
      <c r="D73" s="92" t="s">
        <v>54</v>
      </c>
      <c r="E73" s="93" t="s">
        <v>13</v>
      </c>
      <c r="F73" s="34">
        <v>90</v>
      </c>
      <c r="G73" s="94">
        <v>94.8</v>
      </c>
      <c r="H73" s="94">
        <v>92</v>
      </c>
      <c r="I73" s="94">
        <v>140</v>
      </c>
      <c r="J73" s="95">
        <v>65</v>
      </c>
      <c r="K73" s="96">
        <v>70</v>
      </c>
      <c r="L73" s="96">
        <v>80</v>
      </c>
      <c r="M73" s="97">
        <v>90</v>
      </c>
    </row>
    <row r="74" spans="1:13" ht="12.75">
      <c r="A74" s="389"/>
      <c r="B74" s="234">
        <v>6171</v>
      </c>
      <c r="C74" s="91">
        <v>5151</v>
      </c>
      <c r="D74" s="92" t="s">
        <v>98</v>
      </c>
      <c r="E74" s="93" t="s">
        <v>13</v>
      </c>
      <c r="F74" s="34">
        <v>5</v>
      </c>
      <c r="G74" s="94">
        <v>4.2</v>
      </c>
      <c r="H74" s="94">
        <v>6</v>
      </c>
      <c r="I74" s="94">
        <v>6</v>
      </c>
      <c r="J74" s="95">
        <v>15</v>
      </c>
      <c r="K74" s="96">
        <v>14</v>
      </c>
      <c r="L74" s="96">
        <v>10</v>
      </c>
      <c r="M74" s="97">
        <v>15</v>
      </c>
    </row>
    <row r="75" spans="1:13" ht="12.75">
      <c r="A75" s="389"/>
      <c r="B75" s="234">
        <v>6171</v>
      </c>
      <c r="C75" s="91">
        <v>5153</v>
      </c>
      <c r="D75" s="92" t="s">
        <v>99</v>
      </c>
      <c r="E75" s="93" t="s">
        <v>13</v>
      </c>
      <c r="F75" s="34">
        <v>50</v>
      </c>
      <c r="G75" s="94">
        <v>73.1</v>
      </c>
      <c r="H75" s="94">
        <v>100</v>
      </c>
      <c r="I75" s="94">
        <v>100</v>
      </c>
      <c r="J75" s="95">
        <v>90</v>
      </c>
      <c r="K75" s="96">
        <v>100</v>
      </c>
      <c r="L75" s="96">
        <v>100</v>
      </c>
      <c r="M75" s="97">
        <v>110</v>
      </c>
    </row>
    <row r="76" spans="1:13" ht="12.75">
      <c r="A76" s="389"/>
      <c r="B76" s="234">
        <v>6171</v>
      </c>
      <c r="C76" s="91">
        <v>5154</v>
      </c>
      <c r="D76" s="92" t="s">
        <v>88</v>
      </c>
      <c r="E76" s="93" t="s">
        <v>13</v>
      </c>
      <c r="F76" s="34">
        <v>45</v>
      </c>
      <c r="G76" s="94">
        <v>61.5</v>
      </c>
      <c r="H76" s="94">
        <v>60</v>
      </c>
      <c r="I76" s="94">
        <v>70</v>
      </c>
      <c r="J76" s="95">
        <v>100</v>
      </c>
      <c r="K76" s="96">
        <v>120</v>
      </c>
      <c r="L76" s="96">
        <v>170</v>
      </c>
      <c r="M76" s="97">
        <v>180</v>
      </c>
    </row>
    <row r="77" spans="1:13" ht="12.75">
      <c r="A77" s="389"/>
      <c r="B77" s="234">
        <v>6171</v>
      </c>
      <c r="C77" s="91">
        <v>5161</v>
      </c>
      <c r="D77" s="92" t="s">
        <v>100</v>
      </c>
      <c r="E77" s="93" t="s">
        <v>13</v>
      </c>
      <c r="F77" s="34">
        <v>25</v>
      </c>
      <c r="G77" s="94">
        <v>13.4</v>
      </c>
      <c r="H77" s="94">
        <v>30</v>
      </c>
      <c r="I77" s="94">
        <v>25</v>
      </c>
      <c r="J77" s="95">
        <v>25</v>
      </c>
      <c r="K77" s="96">
        <v>22</v>
      </c>
      <c r="L77" s="96">
        <v>20</v>
      </c>
      <c r="M77" s="97">
        <v>20</v>
      </c>
    </row>
    <row r="78" spans="1:13" ht="12.75">
      <c r="A78" s="389"/>
      <c r="B78" s="234">
        <v>6171</v>
      </c>
      <c r="C78" s="91">
        <v>5162</v>
      </c>
      <c r="D78" s="92" t="s">
        <v>56</v>
      </c>
      <c r="E78" s="93" t="s">
        <v>13</v>
      </c>
      <c r="F78" s="34">
        <v>150</v>
      </c>
      <c r="G78" s="94">
        <v>115</v>
      </c>
      <c r="H78" s="94">
        <v>155</v>
      </c>
      <c r="I78" s="94">
        <v>140</v>
      </c>
      <c r="J78" s="95">
        <v>110</v>
      </c>
      <c r="K78" s="96">
        <v>140</v>
      </c>
      <c r="L78" s="96">
        <v>80</v>
      </c>
      <c r="M78" s="97">
        <v>85</v>
      </c>
    </row>
    <row r="79" spans="1:13" ht="12.75">
      <c r="A79" s="389"/>
      <c r="B79" s="234">
        <v>6171</v>
      </c>
      <c r="C79" s="91">
        <v>5163</v>
      </c>
      <c r="D79" s="92" t="s">
        <v>57</v>
      </c>
      <c r="E79" s="93" t="s">
        <v>13</v>
      </c>
      <c r="F79" s="34">
        <v>40</v>
      </c>
      <c r="G79" s="94">
        <v>78</v>
      </c>
      <c r="H79" s="94">
        <v>42</v>
      </c>
      <c r="I79" s="94">
        <v>142</v>
      </c>
      <c r="J79" s="95">
        <v>110</v>
      </c>
      <c r="K79" s="96">
        <v>110</v>
      </c>
      <c r="L79" s="96">
        <v>115</v>
      </c>
      <c r="M79" s="97">
        <v>120</v>
      </c>
    </row>
    <row r="80" spans="1:13" ht="12.75">
      <c r="A80" s="389"/>
      <c r="B80" s="234">
        <v>6171</v>
      </c>
      <c r="C80" s="91">
        <v>5166</v>
      </c>
      <c r="D80" s="92" t="s">
        <v>101</v>
      </c>
      <c r="E80" s="93" t="s">
        <v>13</v>
      </c>
      <c r="F80" s="34">
        <v>600</v>
      </c>
      <c r="G80" s="94">
        <v>392</v>
      </c>
      <c r="H80" s="94">
        <v>650</v>
      </c>
      <c r="I80" s="94">
        <v>300</v>
      </c>
      <c r="J80" s="95">
        <v>50</v>
      </c>
      <c r="K80" s="96">
        <v>50</v>
      </c>
      <c r="L80" s="96">
        <v>50</v>
      </c>
      <c r="M80" s="97">
        <v>50</v>
      </c>
    </row>
    <row r="81" spans="1:13" ht="12.75">
      <c r="A81" s="389"/>
      <c r="B81" s="234">
        <v>6171</v>
      </c>
      <c r="C81" s="91">
        <v>5167</v>
      </c>
      <c r="D81" s="92" t="s">
        <v>59</v>
      </c>
      <c r="E81" s="93" t="s">
        <v>13</v>
      </c>
      <c r="F81" s="34">
        <v>65</v>
      </c>
      <c r="G81" s="94">
        <v>38.3</v>
      </c>
      <c r="H81" s="94">
        <v>67</v>
      </c>
      <c r="I81" s="94">
        <v>65</v>
      </c>
      <c r="J81" s="95">
        <v>60</v>
      </c>
      <c r="K81" s="96">
        <v>70</v>
      </c>
      <c r="L81" s="96">
        <v>75</v>
      </c>
      <c r="M81" s="97">
        <v>80</v>
      </c>
    </row>
    <row r="82" spans="1:13" ht="12.75">
      <c r="A82" s="389"/>
      <c r="B82" s="234">
        <v>6171</v>
      </c>
      <c r="C82" s="91">
        <v>5168</v>
      </c>
      <c r="D82" s="92" t="s">
        <v>102</v>
      </c>
      <c r="E82" s="93" t="s">
        <v>13</v>
      </c>
      <c r="F82" s="34"/>
      <c r="G82" s="94"/>
      <c r="H82" s="94"/>
      <c r="I82" s="94"/>
      <c r="J82" s="95">
        <v>100</v>
      </c>
      <c r="K82" s="96">
        <v>100</v>
      </c>
      <c r="L82" s="96">
        <v>80</v>
      </c>
      <c r="M82" s="97">
        <v>90</v>
      </c>
    </row>
    <row r="83" spans="1:13" ht="12.75">
      <c r="A83" s="389"/>
      <c r="B83" s="234">
        <v>6171</v>
      </c>
      <c r="C83" s="91">
        <v>5169</v>
      </c>
      <c r="D83" s="92" t="s">
        <v>75</v>
      </c>
      <c r="E83" s="93" t="s">
        <v>13</v>
      </c>
      <c r="F83" s="34">
        <v>150</v>
      </c>
      <c r="G83" s="94">
        <v>226.5</v>
      </c>
      <c r="H83" s="94">
        <v>170</v>
      </c>
      <c r="I83" s="94">
        <v>220</v>
      </c>
      <c r="J83" s="95">
        <v>335</v>
      </c>
      <c r="K83" s="96">
        <v>310</v>
      </c>
      <c r="L83" s="96">
        <v>450</v>
      </c>
      <c r="M83" s="97">
        <v>500</v>
      </c>
    </row>
    <row r="84" spans="1:13" ht="12.75">
      <c r="A84" s="389"/>
      <c r="B84" s="234">
        <v>6171</v>
      </c>
      <c r="C84" s="91">
        <v>5171</v>
      </c>
      <c r="D84" s="92" t="s">
        <v>91</v>
      </c>
      <c r="E84" s="93" t="s">
        <v>13</v>
      </c>
      <c r="F84" s="34">
        <v>3278</v>
      </c>
      <c r="G84" s="94">
        <v>315.2</v>
      </c>
      <c r="H84" s="94">
        <v>220</v>
      </c>
      <c r="I84" s="94">
        <v>200</v>
      </c>
      <c r="J84" s="95">
        <v>110</v>
      </c>
      <c r="K84" s="96">
        <v>120</v>
      </c>
      <c r="L84" s="96">
        <v>50</v>
      </c>
      <c r="M84" s="97">
        <v>60</v>
      </c>
    </row>
    <row r="85" spans="1:13" ht="12.75">
      <c r="A85" s="389"/>
      <c r="B85" s="236">
        <v>6171</v>
      </c>
      <c r="C85" s="78">
        <v>5172</v>
      </c>
      <c r="D85" s="79" t="s">
        <v>103</v>
      </c>
      <c r="E85" s="101" t="s">
        <v>13</v>
      </c>
      <c r="F85" s="237"/>
      <c r="G85" s="238">
        <v>17</v>
      </c>
      <c r="H85" s="238"/>
      <c r="I85" s="238">
        <v>32</v>
      </c>
      <c r="J85" s="102">
        <v>10</v>
      </c>
      <c r="K85" s="103">
        <v>10</v>
      </c>
      <c r="L85" s="103">
        <v>10</v>
      </c>
      <c r="M85" s="104">
        <v>10</v>
      </c>
    </row>
    <row r="86" spans="1:13" ht="12.75">
      <c r="A86" s="389"/>
      <c r="B86" s="234">
        <v>6171</v>
      </c>
      <c r="C86" s="91">
        <v>5173</v>
      </c>
      <c r="D86" s="92" t="s">
        <v>104</v>
      </c>
      <c r="E86" s="93" t="s">
        <v>13</v>
      </c>
      <c r="F86" s="34">
        <v>10</v>
      </c>
      <c r="G86" s="94">
        <v>1.5</v>
      </c>
      <c r="H86" s="94">
        <v>10</v>
      </c>
      <c r="I86" s="94">
        <v>10</v>
      </c>
      <c r="J86" s="95">
        <v>10</v>
      </c>
      <c r="K86" s="96">
        <v>10</v>
      </c>
      <c r="L86" s="96">
        <v>15</v>
      </c>
      <c r="M86" s="97">
        <v>15</v>
      </c>
    </row>
    <row r="87" spans="1:13" ht="12.75">
      <c r="A87" s="389"/>
      <c r="B87" s="234">
        <v>6171</v>
      </c>
      <c r="C87" s="91">
        <v>5175</v>
      </c>
      <c r="D87" s="92" t="s">
        <v>76</v>
      </c>
      <c r="E87" s="93" t="s">
        <v>13</v>
      </c>
      <c r="F87" s="34">
        <v>15</v>
      </c>
      <c r="G87" s="94">
        <v>17.9</v>
      </c>
      <c r="H87" s="94">
        <v>20</v>
      </c>
      <c r="I87" s="94">
        <v>25</v>
      </c>
      <c r="J87" s="95">
        <v>20</v>
      </c>
      <c r="K87" s="96">
        <v>20</v>
      </c>
      <c r="L87" s="96">
        <v>12</v>
      </c>
      <c r="M87" s="97">
        <v>15</v>
      </c>
    </row>
    <row r="88" spans="1:13" ht="12.75">
      <c r="A88" s="389"/>
      <c r="B88" s="234">
        <v>6171</v>
      </c>
      <c r="C88" s="91">
        <v>5194</v>
      </c>
      <c r="D88" s="92" t="s">
        <v>105</v>
      </c>
      <c r="E88" s="93" t="s">
        <v>13</v>
      </c>
      <c r="F88" s="34">
        <v>30</v>
      </c>
      <c r="G88" s="94">
        <v>17.7</v>
      </c>
      <c r="H88" s="94">
        <v>35</v>
      </c>
      <c r="I88" s="94">
        <v>41.7</v>
      </c>
      <c r="J88" s="95">
        <v>40</v>
      </c>
      <c r="K88" s="96">
        <v>35</v>
      </c>
      <c r="L88" s="96">
        <v>40</v>
      </c>
      <c r="M88" s="97">
        <v>50</v>
      </c>
    </row>
    <row r="89" spans="1:13" ht="12.75">
      <c r="A89" s="389"/>
      <c r="B89" s="234">
        <v>6171</v>
      </c>
      <c r="C89" s="91">
        <v>5361</v>
      </c>
      <c r="D89" s="92" t="s">
        <v>106</v>
      </c>
      <c r="E89" s="93" t="s">
        <v>13</v>
      </c>
      <c r="F89" s="34">
        <v>4</v>
      </c>
      <c r="G89" s="94">
        <v>3</v>
      </c>
      <c r="H89" s="94">
        <v>3.5</v>
      </c>
      <c r="I89" s="94">
        <v>3.5</v>
      </c>
      <c r="J89" s="95">
        <v>5</v>
      </c>
      <c r="K89" s="96">
        <v>3</v>
      </c>
      <c r="L89" s="96">
        <v>5</v>
      </c>
      <c r="M89" s="97">
        <v>6</v>
      </c>
    </row>
    <row r="90" spans="1:13" ht="12.75">
      <c r="A90" s="389"/>
      <c r="B90" s="234">
        <v>6171</v>
      </c>
      <c r="C90" s="91">
        <v>5424</v>
      </c>
      <c r="D90" s="92" t="s">
        <v>62</v>
      </c>
      <c r="E90" s="93" t="s">
        <v>13</v>
      </c>
      <c r="F90" s="34"/>
      <c r="G90" s="94"/>
      <c r="H90" s="94"/>
      <c r="I90" s="94"/>
      <c r="J90" s="95"/>
      <c r="K90" s="96"/>
      <c r="L90" s="96">
        <v>50</v>
      </c>
      <c r="M90" s="97">
        <v>50</v>
      </c>
    </row>
    <row r="91" spans="1:13" ht="13.5" thickBot="1">
      <c r="A91" s="390"/>
      <c r="B91" s="296">
        <v>6171</v>
      </c>
      <c r="C91" s="297">
        <v>5901</v>
      </c>
      <c r="D91" s="298" t="s">
        <v>164</v>
      </c>
      <c r="E91" s="299" t="s">
        <v>13</v>
      </c>
      <c r="F91" s="300"/>
      <c r="G91" s="301"/>
      <c r="H91" s="301"/>
      <c r="I91" s="301"/>
      <c r="J91" s="302">
        <v>0</v>
      </c>
      <c r="K91" s="303">
        <v>1000</v>
      </c>
      <c r="L91" s="303">
        <v>1000</v>
      </c>
      <c r="M91" s="304">
        <v>1000</v>
      </c>
    </row>
    <row r="92" spans="1:13" ht="13.5" thickBot="1">
      <c r="A92" s="305" t="s">
        <v>165</v>
      </c>
      <c r="B92" s="287">
        <v>6310</v>
      </c>
      <c r="C92" s="288">
        <v>5163</v>
      </c>
      <c r="D92" s="289" t="s">
        <v>166</v>
      </c>
      <c r="E92" s="290" t="s">
        <v>22</v>
      </c>
      <c r="F92" s="291">
        <v>15</v>
      </c>
      <c r="G92" s="292">
        <v>12.8</v>
      </c>
      <c r="H92" s="292">
        <v>18</v>
      </c>
      <c r="I92" s="292">
        <v>18</v>
      </c>
      <c r="J92" s="293">
        <v>15</v>
      </c>
      <c r="K92" s="294">
        <v>18</v>
      </c>
      <c r="L92" s="294">
        <v>15</v>
      </c>
      <c r="M92" s="295">
        <v>20</v>
      </c>
    </row>
    <row r="93" spans="1:13" ht="12.75">
      <c r="A93" s="379" t="s">
        <v>167</v>
      </c>
      <c r="B93" s="234">
        <v>6330</v>
      </c>
      <c r="C93" s="91">
        <v>5342</v>
      </c>
      <c r="D93" s="92" t="s">
        <v>110</v>
      </c>
      <c r="E93" s="93" t="s">
        <v>22</v>
      </c>
      <c r="F93" s="34"/>
      <c r="G93" s="94">
        <v>60.9</v>
      </c>
      <c r="H93" s="94"/>
      <c r="I93" s="94">
        <v>65</v>
      </c>
      <c r="J93" s="95">
        <v>78</v>
      </c>
      <c r="K93" s="96">
        <v>80</v>
      </c>
      <c r="L93" s="96">
        <v>0</v>
      </c>
      <c r="M93" s="97">
        <v>0</v>
      </c>
    </row>
    <row r="94" spans="1:13" ht="13.5" thickBot="1">
      <c r="A94" s="381"/>
      <c r="B94" s="239">
        <v>6330</v>
      </c>
      <c r="C94" s="240">
        <v>5345</v>
      </c>
      <c r="D94" s="241" t="s">
        <v>111</v>
      </c>
      <c r="E94" s="281" t="s">
        <v>22</v>
      </c>
      <c r="F94" s="306"/>
      <c r="G94" s="244">
        <v>71.9</v>
      </c>
      <c r="H94" s="306"/>
      <c r="I94" s="286">
        <v>75</v>
      </c>
      <c r="J94" s="245">
        <v>78</v>
      </c>
      <c r="K94" s="246">
        <v>80</v>
      </c>
      <c r="L94" s="246">
        <v>0</v>
      </c>
      <c r="M94" s="247">
        <v>0</v>
      </c>
    </row>
    <row r="95" spans="1:13" ht="13.5" thickBot="1">
      <c r="A95" s="307"/>
      <c r="B95" s="405" t="s">
        <v>168</v>
      </c>
      <c r="C95" s="406"/>
      <c r="D95" s="407"/>
      <c r="E95" s="408"/>
      <c r="F95" s="308">
        <f>SUM(F3:F93)</f>
        <v>12388</v>
      </c>
      <c r="G95" s="309">
        <f aca="true" t="shared" si="0" ref="G95:M95">SUM(G3:G94)</f>
        <v>10745.969999999996</v>
      </c>
      <c r="H95" s="309">
        <f t="shared" si="0"/>
        <v>8017</v>
      </c>
      <c r="I95" s="309">
        <f t="shared" si="0"/>
        <v>10059.7</v>
      </c>
      <c r="J95" s="309">
        <f t="shared" si="0"/>
        <v>10062</v>
      </c>
      <c r="K95" s="308">
        <f t="shared" si="0"/>
        <v>11740</v>
      </c>
      <c r="L95" s="308">
        <f t="shared" si="0"/>
        <v>12960.5</v>
      </c>
      <c r="M95" s="310">
        <f t="shared" si="0"/>
        <v>13559.5</v>
      </c>
    </row>
    <row r="96" spans="1:13" ht="12.75" customHeight="1" hidden="1">
      <c r="A96" s="396" t="s">
        <v>169</v>
      </c>
      <c r="B96" s="333">
        <v>2212</v>
      </c>
      <c r="C96" s="333">
        <v>6121</v>
      </c>
      <c r="D96" s="334" t="s">
        <v>114</v>
      </c>
      <c r="E96" s="335" t="s">
        <v>48</v>
      </c>
      <c r="F96" s="336">
        <v>8477</v>
      </c>
      <c r="G96" s="337">
        <v>1242.1</v>
      </c>
      <c r="H96" s="337">
        <v>8000</v>
      </c>
      <c r="I96" s="337">
        <v>4200</v>
      </c>
      <c r="J96" s="338"/>
      <c r="K96" s="339"/>
      <c r="L96" s="339"/>
      <c r="M96" s="340"/>
    </row>
    <row r="97" spans="1:13" ht="12.75" customHeight="1" hidden="1">
      <c r="A97" s="397"/>
      <c r="B97" s="311">
        <v>2212</v>
      </c>
      <c r="C97" s="311">
        <v>6123</v>
      </c>
      <c r="D97" s="112" t="s">
        <v>170</v>
      </c>
      <c r="E97" s="312" t="s">
        <v>48</v>
      </c>
      <c r="F97" s="313"/>
      <c r="G97" s="149"/>
      <c r="H97" s="149"/>
      <c r="I97" s="149"/>
      <c r="J97" s="115"/>
      <c r="K97" s="116"/>
      <c r="L97" s="116"/>
      <c r="M97" s="117"/>
    </row>
    <row r="98" spans="1:13" ht="12.75" customHeight="1" hidden="1">
      <c r="A98" s="397"/>
      <c r="B98" s="311">
        <v>2219</v>
      </c>
      <c r="C98" s="311">
        <v>6121</v>
      </c>
      <c r="D98" s="112" t="s">
        <v>171</v>
      </c>
      <c r="E98" s="312" t="s">
        <v>48</v>
      </c>
      <c r="F98" s="313"/>
      <c r="G98" s="149"/>
      <c r="H98" s="149"/>
      <c r="I98" s="149"/>
      <c r="J98" s="115"/>
      <c r="K98" s="116"/>
      <c r="L98" s="116"/>
      <c r="M98" s="117"/>
    </row>
    <row r="99" spans="1:13" ht="12.75" customHeight="1" hidden="1">
      <c r="A99" s="397"/>
      <c r="B99" s="111">
        <v>2310</v>
      </c>
      <c r="C99" s="111">
        <v>6121</v>
      </c>
      <c r="D99" s="112" t="s">
        <v>118</v>
      </c>
      <c r="E99" s="113" t="s">
        <v>65</v>
      </c>
      <c r="F99" s="313">
        <v>500</v>
      </c>
      <c r="G99" s="149">
        <v>553.9</v>
      </c>
      <c r="H99" s="149"/>
      <c r="I99" s="149"/>
      <c r="J99" s="115"/>
      <c r="K99" s="116"/>
      <c r="L99" s="116"/>
      <c r="M99" s="117"/>
    </row>
    <row r="100" spans="1:13" ht="12.75" customHeight="1" hidden="1">
      <c r="A100" s="397"/>
      <c r="B100" s="111">
        <v>2321</v>
      </c>
      <c r="C100" s="111">
        <v>6121</v>
      </c>
      <c r="D100" s="112" t="s">
        <v>119</v>
      </c>
      <c r="E100" s="113" t="s">
        <v>65</v>
      </c>
      <c r="F100" s="313">
        <v>3000</v>
      </c>
      <c r="G100" s="149">
        <v>2555.9</v>
      </c>
      <c r="H100" s="149"/>
      <c r="I100" s="149"/>
      <c r="J100" s="115"/>
      <c r="K100" s="116"/>
      <c r="L100" s="116"/>
      <c r="M100" s="117"/>
    </row>
    <row r="101" spans="1:13" ht="12.75" customHeight="1" hidden="1">
      <c r="A101" s="397"/>
      <c r="B101" s="111">
        <v>3111</v>
      </c>
      <c r="C101" s="111">
        <v>6121</v>
      </c>
      <c r="D101" s="112" t="s">
        <v>120</v>
      </c>
      <c r="E101" s="113" t="s">
        <v>68</v>
      </c>
      <c r="F101" s="313">
        <v>5868</v>
      </c>
      <c r="G101" s="149"/>
      <c r="H101" s="149"/>
      <c r="I101" s="149">
        <v>200</v>
      </c>
      <c r="J101" s="115"/>
      <c r="K101" s="116"/>
      <c r="L101" s="116"/>
      <c r="M101" s="117"/>
    </row>
    <row r="102" spans="1:13" ht="12.75">
      <c r="A102" s="397"/>
      <c r="B102" s="111">
        <v>3113</v>
      </c>
      <c r="C102" s="111">
        <v>6121</v>
      </c>
      <c r="D102" s="112" t="s">
        <v>121</v>
      </c>
      <c r="E102" s="113" t="s">
        <v>68</v>
      </c>
      <c r="F102" s="313">
        <v>2150</v>
      </c>
      <c r="G102" s="149">
        <v>2107.5</v>
      </c>
      <c r="H102" s="149">
        <v>3500</v>
      </c>
      <c r="I102" s="149">
        <v>2400</v>
      </c>
      <c r="J102" s="115"/>
      <c r="K102" s="116">
        <v>28000</v>
      </c>
      <c r="L102" s="116">
        <v>19000</v>
      </c>
      <c r="M102" s="117"/>
    </row>
    <row r="103" spans="1:13" ht="12.75" customHeight="1" hidden="1">
      <c r="A103" s="397"/>
      <c r="B103" s="111">
        <v>3612</v>
      </c>
      <c r="C103" s="111">
        <v>6121</v>
      </c>
      <c r="D103" s="112" t="s">
        <v>122</v>
      </c>
      <c r="E103" s="113" t="s">
        <v>123</v>
      </c>
      <c r="F103" s="313">
        <v>500</v>
      </c>
      <c r="G103" s="149">
        <v>587.4</v>
      </c>
      <c r="H103" s="149">
        <v>2500</v>
      </c>
      <c r="I103" s="149">
        <v>2150</v>
      </c>
      <c r="J103" s="149"/>
      <c r="K103" s="116"/>
      <c r="L103" s="116"/>
      <c r="M103" s="117"/>
    </row>
    <row r="104" spans="1:13" ht="12.75">
      <c r="A104" s="397"/>
      <c r="B104" s="111">
        <v>3613</v>
      </c>
      <c r="C104" s="111">
        <v>6121</v>
      </c>
      <c r="D104" s="112" t="s">
        <v>126</v>
      </c>
      <c r="E104" s="113" t="s">
        <v>123</v>
      </c>
      <c r="F104" s="313"/>
      <c r="G104" s="149"/>
      <c r="H104" s="149"/>
      <c r="I104" s="149"/>
      <c r="J104" s="149"/>
      <c r="K104" s="116"/>
      <c r="L104" s="116">
        <v>9000</v>
      </c>
      <c r="M104" s="117">
        <v>20000</v>
      </c>
    </row>
    <row r="105" spans="1:13" ht="12.75">
      <c r="A105" s="397"/>
      <c r="B105" s="111">
        <v>3635</v>
      </c>
      <c r="C105" s="111">
        <v>6119</v>
      </c>
      <c r="D105" s="112" t="s">
        <v>172</v>
      </c>
      <c r="E105" s="113" t="s">
        <v>173</v>
      </c>
      <c r="F105" s="114"/>
      <c r="G105" s="114"/>
      <c r="H105" s="114"/>
      <c r="I105" s="114"/>
      <c r="J105" s="114"/>
      <c r="K105" s="341"/>
      <c r="L105" s="115">
        <v>1250</v>
      </c>
      <c r="M105" s="117"/>
    </row>
    <row r="106" spans="1:13" ht="12.75" customHeight="1" hidden="1">
      <c r="A106" s="397"/>
      <c r="B106" s="111">
        <v>2333</v>
      </c>
      <c r="C106" s="111">
        <v>6121</v>
      </c>
      <c r="D106" s="112" t="s">
        <v>128</v>
      </c>
      <c r="E106" s="113" t="s">
        <v>65</v>
      </c>
      <c r="F106" s="313">
        <v>8000</v>
      </c>
      <c r="G106" s="149"/>
      <c r="H106" s="149">
        <v>8000</v>
      </c>
      <c r="I106" s="149"/>
      <c r="J106" s="115"/>
      <c r="K106" s="116"/>
      <c r="L106" s="116"/>
      <c r="M106" s="117"/>
    </row>
    <row r="107" spans="1:13" ht="12.75" customHeight="1" hidden="1">
      <c r="A107" s="397"/>
      <c r="B107" s="111">
        <v>3421</v>
      </c>
      <c r="C107" s="111">
        <v>6121</v>
      </c>
      <c r="D107" s="112" t="s">
        <v>129</v>
      </c>
      <c r="E107" s="113" t="s">
        <v>74</v>
      </c>
      <c r="F107" s="314"/>
      <c r="G107" s="149">
        <v>50</v>
      </c>
      <c r="H107" s="314"/>
      <c r="I107" s="314"/>
      <c r="J107" s="315"/>
      <c r="K107" s="314"/>
      <c r="L107" s="316"/>
      <c r="M107" s="317"/>
    </row>
    <row r="108" spans="1:13" ht="12.75" customHeight="1" hidden="1">
      <c r="A108" s="397"/>
      <c r="B108" s="111">
        <v>5512</v>
      </c>
      <c r="C108" s="111">
        <v>6121</v>
      </c>
      <c r="D108" s="112" t="s">
        <v>174</v>
      </c>
      <c r="E108" s="113" t="s">
        <v>87</v>
      </c>
      <c r="F108" s="314"/>
      <c r="G108" s="149"/>
      <c r="H108" s="318"/>
      <c r="I108" s="318"/>
      <c r="J108" s="319"/>
      <c r="K108" s="314"/>
      <c r="L108" s="316"/>
      <c r="M108" s="317"/>
    </row>
    <row r="109" spans="1:13" ht="12.75" customHeight="1" hidden="1">
      <c r="A109" s="397"/>
      <c r="B109" s="111">
        <v>5512</v>
      </c>
      <c r="C109" s="111">
        <v>6122</v>
      </c>
      <c r="D109" s="112" t="s">
        <v>133</v>
      </c>
      <c r="E109" s="113" t="s">
        <v>87</v>
      </c>
      <c r="F109" s="313">
        <v>500</v>
      </c>
      <c r="G109" s="149">
        <v>549.1</v>
      </c>
      <c r="H109" s="149"/>
      <c r="I109" s="149"/>
      <c r="J109" s="115"/>
      <c r="K109" s="116"/>
      <c r="L109" s="316"/>
      <c r="M109" s="317"/>
    </row>
    <row r="110" spans="1:13" ht="12.75" customHeight="1" hidden="1">
      <c r="A110" s="397"/>
      <c r="B110" s="111">
        <v>2212</v>
      </c>
      <c r="C110" s="111">
        <v>6122</v>
      </c>
      <c r="D110" s="112" t="s">
        <v>115</v>
      </c>
      <c r="E110" s="113" t="s">
        <v>48</v>
      </c>
      <c r="F110" s="313">
        <v>5000</v>
      </c>
      <c r="G110" s="149"/>
      <c r="H110" s="149"/>
      <c r="I110" s="149"/>
      <c r="J110" s="115"/>
      <c r="K110" s="116"/>
      <c r="L110" s="316"/>
      <c r="M110" s="317"/>
    </row>
    <row r="111" spans="1:13" ht="12.75" customHeight="1" hidden="1">
      <c r="A111" s="397"/>
      <c r="B111" s="111">
        <v>6171</v>
      </c>
      <c r="C111" s="111">
        <v>6122</v>
      </c>
      <c r="D111" s="112" t="s">
        <v>135</v>
      </c>
      <c r="E111" s="320" t="s">
        <v>13</v>
      </c>
      <c r="F111" s="321"/>
      <c r="G111" s="322"/>
      <c r="H111" s="149">
        <v>5000</v>
      </c>
      <c r="I111" s="322"/>
      <c r="J111" s="323"/>
      <c r="K111" s="324"/>
      <c r="L111" s="316"/>
      <c r="M111" s="317"/>
    </row>
    <row r="112" spans="1:13" ht="13.5" customHeight="1" thickBot="1">
      <c r="A112" s="398"/>
      <c r="B112" s="297">
        <v>6171</v>
      </c>
      <c r="C112" s="297">
        <v>6121</v>
      </c>
      <c r="D112" s="298" t="s">
        <v>175</v>
      </c>
      <c r="E112" s="299" t="s">
        <v>13</v>
      </c>
      <c r="F112" s="300">
        <v>2150</v>
      </c>
      <c r="G112" s="301">
        <v>2250.7</v>
      </c>
      <c r="H112" s="301">
        <v>2400</v>
      </c>
      <c r="I112" s="301">
        <v>7.7</v>
      </c>
      <c r="J112" s="302"/>
      <c r="K112" s="303">
        <v>0</v>
      </c>
      <c r="L112" s="303"/>
      <c r="M112" s="304"/>
    </row>
    <row r="113" spans="1:13" s="329" customFormat="1" ht="12.75">
      <c r="A113" s="325"/>
      <c r="B113" s="399" t="s">
        <v>176</v>
      </c>
      <c r="C113" s="400"/>
      <c r="D113" s="400"/>
      <c r="E113" s="401"/>
      <c r="F113" s="326">
        <f aca="true" t="shared" si="1" ref="F113:M113">SUM(F96:F112)</f>
        <v>36145</v>
      </c>
      <c r="G113" s="327">
        <f t="shared" si="1"/>
        <v>9896.599999999999</v>
      </c>
      <c r="H113" s="327">
        <f t="shared" si="1"/>
        <v>29400</v>
      </c>
      <c r="I113" s="327">
        <f t="shared" si="1"/>
        <v>8957.7</v>
      </c>
      <c r="J113" s="327"/>
      <c r="K113" s="326">
        <f t="shared" si="1"/>
        <v>28000</v>
      </c>
      <c r="L113" s="326">
        <f t="shared" si="1"/>
        <v>29250</v>
      </c>
      <c r="M113" s="328">
        <f t="shared" si="1"/>
        <v>20000</v>
      </c>
    </row>
    <row r="114" spans="1:13" s="329" customFormat="1" ht="16.5" thickBot="1">
      <c r="A114" s="330"/>
      <c r="B114" s="402" t="s">
        <v>137</v>
      </c>
      <c r="C114" s="355"/>
      <c r="D114" s="355"/>
      <c r="E114" s="356"/>
      <c r="F114" s="174">
        <f>SUM(F95,F113)</f>
        <v>48533</v>
      </c>
      <c r="G114" s="173">
        <f>(G95+G113)</f>
        <v>20642.569999999992</v>
      </c>
      <c r="H114" s="173">
        <f>(H95+H113)</f>
        <v>37417</v>
      </c>
      <c r="I114" s="173">
        <f>(I95+I113)</f>
        <v>19017.4</v>
      </c>
      <c r="J114" s="173">
        <f>SUM(J95,J113)</f>
        <v>10062</v>
      </c>
      <c r="K114" s="174">
        <f>SUM(K95,K113)</f>
        <v>39740</v>
      </c>
      <c r="L114" s="174">
        <f>SUM(L95,L113)</f>
        <v>42210.5</v>
      </c>
      <c r="M114" s="175">
        <f>SUM(M95,M113)</f>
        <v>33559.5</v>
      </c>
    </row>
    <row r="115" ht="12.75"/>
    <row r="116" ht="12.75"/>
    <row r="117" spans="2:5" ht="12.75">
      <c r="B117" s="283"/>
      <c r="C117" s="283"/>
      <c r="D117" s="283"/>
      <c r="E117" s="331"/>
    </row>
    <row r="118" spans="2:13" ht="12.75">
      <c r="B118" s="403"/>
      <c r="C118" s="404"/>
      <c r="D118" s="403"/>
      <c r="E118" s="403"/>
      <c r="F118" s="177"/>
      <c r="G118" s="177"/>
      <c r="H118" s="177"/>
      <c r="I118" s="177"/>
      <c r="J118" s="178"/>
      <c r="K118" s="178"/>
      <c r="L118" s="178"/>
      <c r="M118" s="178"/>
    </row>
    <row r="119" spans="2:13" ht="12.75">
      <c r="B119" s="177"/>
      <c r="C119" s="177"/>
      <c r="D119" s="177"/>
      <c r="E119" s="179"/>
      <c r="F119" s="177"/>
      <c r="G119" s="177"/>
      <c r="H119" s="177"/>
      <c r="I119" s="177"/>
      <c r="J119" s="177"/>
      <c r="K119" s="177"/>
      <c r="L119" s="177"/>
      <c r="M119" s="177"/>
    </row>
    <row r="120" ht="12.75"/>
    <row r="121" ht="12.75"/>
    <row r="122" ht="12.75"/>
    <row r="123" ht="12.75">
      <c r="E123" s="182"/>
    </row>
    <row r="125" ht="12.75"/>
    <row r="126" ht="12.75"/>
    <row r="127" ht="12.75"/>
  </sheetData>
  <sheetProtection/>
  <mergeCells count="17">
    <mergeCell ref="A96:A112"/>
    <mergeCell ref="B113:E113"/>
    <mergeCell ref="B114:E114"/>
    <mergeCell ref="B118:E118"/>
    <mergeCell ref="A59:A65"/>
    <mergeCell ref="A66:A91"/>
    <mergeCell ref="A93:A94"/>
    <mergeCell ref="B95:E95"/>
    <mergeCell ref="A22:A26"/>
    <mergeCell ref="A27:A33"/>
    <mergeCell ref="A37:A41"/>
    <mergeCell ref="A51:A58"/>
    <mergeCell ref="A42:A50"/>
    <mergeCell ref="A1:M1"/>
    <mergeCell ref="A2:B2"/>
    <mergeCell ref="A3:A17"/>
    <mergeCell ref="A19:A21"/>
  </mergeCells>
  <dataValidations count="1">
    <dataValidation allowBlank="1" sqref="J96:J102 C31:D47 B3:B27 B28:D30 O23:O65536 C51:D93 S1:S46 R48:S65536 T1:IV65536 R27:R46 E2:M93 P27:Q65536 A1:A2 N45:N65536 J106 B118:M65536 B109:M114 K96:M106 B96:I106 B95:M95 E94 B31:B93 N1:N43 C2:D27 Q1:R22 O1:P21"/>
  </dataValidations>
  <printOptions/>
  <pageMargins left="0.58" right="0.46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Praha-Velká CHuchle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</dc:creator>
  <cp:keywords/>
  <dc:description/>
  <cp:lastModifiedBy>Vilém Schulz</cp:lastModifiedBy>
  <cp:lastPrinted>2011-10-06T13:12:53Z</cp:lastPrinted>
  <dcterms:created xsi:type="dcterms:W3CDTF">2011-09-09T09:18:55Z</dcterms:created>
  <dcterms:modified xsi:type="dcterms:W3CDTF">2011-10-06T13:23:26Z</dcterms:modified>
  <cp:category/>
  <cp:version/>
  <cp:contentType/>
  <cp:contentStatus/>
</cp:coreProperties>
</file>